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https://affinitywaterltd-my.sharepoint.com/personal/tim_charlesworth_affinitywater_co_uk/Documents/PR19/IAP/Drought resilience/"/>
    </mc:Choice>
  </mc:AlternateContent>
  <bookViews>
    <workbookView xWindow="720" yWindow="375" windowWidth="13980" windowHeight="7155" tabRatio="630" activeTab="3"/>
  </bookViews>
  <sheets>
    <sheet name="Summary" sheetId="53" r:id="rId1"/>
    <sheet name="PC calculations" sheetId="51" r:id="rId2"/>
    <sheet name="WRZ1" sheetId="42" r:id="rId3"/>
    <sheet name="WRZ2" sheetId="56" r:id="rId4"/>
    <sheet name="WRZ3" sheetId="57" r:id="rId5"/>
    <sheet name="WRZ4" sheetId="58" r:id="rId6"/>
    <sheet name="WRZ5" sheetId="59" r:id="rId7"/>
    <sheet name="WRZ6" sheetId="60" r:id="rId8"/>
    <sheet name="WRZ7" sheetId="61" r:id="rId9"/>
    <sheet name="WRZ8" sheetId="62" r:id="rId10"/>
    <sheet name="Drought Permits" sheetId="50" r:id="rId11"/>
    <sheet name="Utilisation (DYAA)" sheetId="52" r:id="rId12"/>
    <sheet name="Transfers" sheetId="5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1" hidden="1">'Utilisation (DYAA)'!#REF!</definedName>
    <definedName name="pExPrintUtiliDYAA_col" localSheetId="3">'Utilisation (DYAA)'!#REF!</definedName>
    <definedName name="pExPrintUtiliDYAA_col" localSheetId="4">'Utilisation (DYAA)'!#REF!</definedName>
    <definedName name="pExPrintUtiliDYAA_col" localSheetId="5">'Utilisation (DYAA)'!#REF!</definedName>
    <definedName name="pExPrintUtiliDYAA_col" localSheetId="6">'Utilisation (DYAA)'!#REF!</definedName>
    <definedName name="pExPrintUtiliDYAA_col" localSheetId="7">'Utilisation (DYAA)'!#REF!</definedName>
    <definedName name="pExPrintUtiliDYAA_col" localSheetId="8">'Utilisation (DYAA)'!#REF!</definedName>
    <definedName name="pExPrintUtiliDYAA_col" localSheetId="9">'Utilisation (DYAA)'!#REF!</definedName>
    <definedName name="pExPrintUtiliDYAA_col">'Utilisation (DYAA)'!#REF!</definedName>
    <definedName name="pExPrintUtiliDYAA_data">'Utilisation (DYAA)'!$F$1:$EA$846</definedName>
    <definedName name="pExPrintUtiliDYAA_row">'Utilisation (DYAA)'!$A$1:$E$846</definedName>
  </definedNames>
  <calcPr calcId="171027"/>
</workbook>
</file>

<file path=xl/calcChain.xml><?xml version="1.0" encoding="utf-8"?>
<calcChain xmlns="http://schemas.openxmlformats.org/spreadsheetml/2006/main">
  <c r="C11" i="62" l="1"/>
  <c r="D11" i="62"/>
  <c r="E11" i="62"/>
  <c r="F11" i="62"/>
  <c r="G11" i="62"/>
  <c r="H11" i="62"/>
  <c r="I11" i="62"/>
  <c r="J11" i="62"/>
  <c r="K11" i="62"/>
  <c r="L11" i="62"/>
  <c r="M11" i="62"/>
  <c r="N11" i="62"/>
  <c r="O11" i="62"/>
  <c r="P11" i="62"/>
  <c r="Q11" i="62"/>
  <c r="R11" i="62"/>
  <c r="S11" i="62"/>
  <c r="T11" i="62"/>
  <c r="U11" i="62"/>
  <c r="V11" i="62"/>
  <c r="W11" i="62"/>
  <c r="X11" i="62"/>
  <c r="Y11" i="62"/>
  <c r="Z11" i="62"/>
  <c r="AA11" i="62"/>
  <c r="AB11" i="62"/>
  <c r="B11" i="62"/>
  <c r="C11" i="61"/>
  <c r="D11" i="61"/>
  <c r="E11" i="61"/>
  <c r="F11" i="61"/>
  <c r="G11" i="61"/>
  <c r="H11" i="61"/>
  <c r="I11" i="61"/>
  <c r="J11" i="61"/>
  <c r="K11" i="61"/>
  <c r="L11" i="61"/>
  <c r="M11" i="61"/>
  <c r="N11" i="61"/>
  <c r="O11" i="61"/>
  <c r="P11" i="61"/>
  <c r="Q11" i="61"/>
  <c r="R11" i="61"/>
  <c r="S11" i="61"/>
  <c r="T11" i="61"/>
  <c r="U11" i="61"/>
  <c r="V11" i="61"/>
  <c r="W11" i="61"/>
  <c r="X11" i="61"/>
  <c r="Y11" i="61"/>
  <c r="Z11" i="61"/>
  <c r="AA11" i="61"/>
  <c r="AB11" i="61"/>
  <c r="B11" i="61"/>
  <c r="C11" i="60"/>
  <c r="D11" i="60"/>
  <c r="E11" i="60"/>
  <c r="F11" i="60"/>
  <c r="G11" i="60"/>
  <c r="H11" i="60"/>
  <c r="I11" i="60"/>
  <c r="J11" i="60"/>
  <c r="K11" i="60"/>
  <c r="L11" i="60"/>
  <c r="M11" i="60"/>
  <c r="N11" i="60"/>
  <c r="O11" i="60"/>
  <c r="P11" i="60"/>
  <c r="Q11" i="60"/>
  <c r="R11" i="60"/>
  <c r="S11" i="60"/>
  <c r="T11" i="60"/>
  <c r="U11" i="60"/>
  <c r="V11" i="60"/>
  <c r="W11" i="60"/>
  <c r="X11" i="60"/>
  <c r="Y11" i="60"/>
  <c r="Z11" i="60"/>
  <c r="AA11" i="60"/>
  <c r="AB11" i="60"/>
  <c r="B11" i="60"/>
  <c r="C11" i="59"/>
  <c r="D11" i="59"/>
  <c r="E11" i="59"/>
  <c r="F11" i="59"/>
  <c r="G11" i="59"/>
  <c r="H11" i="59"/>
  <c r="I11" i="59"/>
  <c r="J11" i="59"/>
  <c r="K11" i="59"/>
  <c r="L11" i="59"/>
  <c r="M11" i="59"/>
  <c r="N11" i="59"/>
  <c r="O11" i="59"/>
  <c r="P11" i="59"/>
  <c r="Q11" i="59"/>
  <c r="R11" i="59"/>
  <c r="S11" i="59"/>
  <c r="T11" i="59"/>
  <c r="U11" i="59"/>
  <c r="V11" i="59"/>
  <c r="W11" i="59"/>
  <c r="X11" i="59"/>
  <c r="Y11" i="59"/>
  <c r="Z11" i="59"/>
  <c r="AA11" i="59"/>
  <c r="AB11" i="59"/>
  <c r="B11" i="59"/>
  <c r="C11" i="58"/>
  <c r="D11" i="58"/>
  <c r="E11" i="58"/>
  <c r="F11" i="58"/>
  <c r="G11" i="58"/>
  <c r="H11" i="58"/>
  <c r="I11" i="58"/>
  <c r="J11" i="58"/>
  <c r="K11" i="58"/>
  <c r="L11" i="58"/>
  <c r="M11" i="58"/>
  <c r="N11" i="58"/>
  <c r="O11" i="58"/>
  <c r="P11" i="58"/>
  <c r="Q11" i="58"/>
  <c r="R11" i="58"/>
  <c r="S11" i="58"/>
  <c r="T11" i="58"/>
  <c r="U11" i="58"/>
  <c r="V11" i="58"/>
  <c r="W11" i="58"/>
  <c r="X11" i="58"/>
  <c r="Y11" i="58"/>
  <c r="Z11" i="58"/>
  <c r="AA11" i="58"/>
  <c r="AB11" i="58"/>
  <c r="B11" i="58"/>
  <c r="C11" i="57"/>
  <c r="D11" i="57"/>
  <c r="E11" i="57"/>
  <c r="F11" i="57"/>
  <c r="G11" i="57"/>
  <c r="H11" i="57"/>
  <c r="I11" i="57"/>
  <c r="J11" i="57"/>
  <c r="K11" i="57"/>
  <c r="L11" i="57"/>
  <c r="M11" i="57"/>
  <c r="N11" i="57"/>
  <c r="O11" i="57"/>
  <c r="P11" i="57"/>
  <c r="Q11" i="57"/>
  <c r="R11" i="57"/>
  <c r="S11" i="57"/>
  <c r="T11" i="57"/>
  <c r="U11" i="57"/>
  <c r="V11" i="57"/>
  <c r="W11" i="57"/>
  <c r="X11" i="57"/>
  <c r="Y11" i="57"/>
  <c r="Z11" i="57"/>
  <c r="AA11" i="57"/>
  <c r="AB11" i="57"/>
  <c r="B11" i="57"/>
  <c r="C11" i="56"/>
  <c r="D11" i="56"/>
  <c r="E11" i="56"/>
  <c r="F11" i="56"/>
  <c r="G11" i="56"/>
  <c r="H11" i="56"/>
  <c r="I11" i="56"/>
  <c r="J11" i="56"/>
  <c r="K11" i="56"/>
  <c r="L11" i="56"/>
  <c r="M11" i="56"/>
  <c r="N11" i="56"/>
  <c r="O11" i="56"/>
  <c r="P11" i="56"/>
  <c r="Q11" i="56"/>
  <c r="R11" i="56"/>
  <c r="S11" i="56"/>
  <c r="T11" i="56"/>
  <c r="U11" i="56"/>
  <c r="V11" i="56"/>
  <c r="W11" i="56"/>
  <c r="X11" i="56"/>
  <c r="Y11" i="56"/>
  <c r="Z11" i="56"/>
  <c r="AA11" i="56"/>
  <c r="AB11" i="56"/>
  <c r="B11" i="56"/>
  <c r="C3" i="62" l="1"/>
  <c r="D3" i="62"/>
  <c r="E3" i="62"/>
  <c r="F3" i="62"/>
  <c r="G3" i="62"/>
  <c r="H3" i="62"/>
  <c r="I3" i="62"/>
  <c r="J3" i="62"/>
  <c r="J5" i="62" s="1"/>
  <c r="J6" i="62" s="1"/>
  <c r="K3" i="62"/>
  <c r="L3" i="62"/>
  <c r="M3" i="62"/>
  <c r="N3" i="62"/>
  <c r="N5" i="62" s="1"/>
  <c r="N6" i="62" s="1"/>
  <c r="O3" i="62"/>
  <c r="P3" i="62"/>
  <c r="Q3" i="62"/>
  <c r="R3" i="62"/>
  <c r="S3" i="62"/>
  <c r="T3" i="62"/>
  <c r="U3" i="62"/>
  <c r="V3" i="62"/>
  <c r="W3" i="62"/>
  <c r="X3" i="62"/>
  <c r="Y3" i="62"/>
  <c r="Z3" i="62"/>
  <c r="AA3" i="62"/>
  <c r="AB3" i="62"/>
  <c r="C4" i="62"/>
  <c r="C20" i="62" s="1"/>
  <c r="D4" i="62"/>
  <c r="D5" i="62" s="1"/>
  <c r="D6" i="62" s="1"/>
  <c r="E4" i="62"/>
  <c r="E5" i="62" s="1"/>
  <c r="E6" i="62" s="1"/>
  <c r="F4" i="62"/>
  <c r="G4" i="62"/>
  <c r="G5" i="62" s="1"/>
  <c r="G6" i="62" s="1"/>
  <c r="H4" i="62"/>
  <c r="H5" i="62" s="1"/>
  <c r="H6" i="62" s="1"/>
  <c r="I4" i="62"/>
  <c r="I5" i="62" s="1"/>
  <c r="I6" i="62" s="1"/>
  <c r="J4" i="62"/>
  <c r="K4" i="62"/>
  <c r="L4" i="62"/>
  <c r="L20" i="62" s="1"/>
  <c r="M4" i="62"/>
  <c r="M20" i="62" s="1"/>
  <c r="N4" i="62"/>
  <c r="O4" i="62"/>
  <c r="O20" i="62" s="1"/>
  <c r="P4" i="62"/>
  <c r="P20" i="62" s="1"/>
  <c r="Q4" i="62"/>
  <c r="Q5" i="62" s="1"/>
  <c r="Q6" i="62" s="1"/>
  <c r="Q12" i="62" s="1"/>
  <c r="R4" i="62"/>
  <c r="R20" i="62" s="1"/>
  <c r="S4" i="62"/>
  <c r="T4" i="62"/>
  <c r="T20" i="62" s="1"/>
  <c r="U4" i="62"/>
  <c r="U20" i="62" s="1"/>
  <c r="V4" i="62"/>
  <c r="W4" i="62"/>
  <c r="W20" i="62" s="1"/>
  <c r="X4" i="62"/>
  <c r="X20" i="62" s="1"/>
  <c r="Y4" i="62"/>
  <c r="Y20" i="62" s="1"/>
  <c r="Z4" i="62"/>
  <c r="AA4" i="62"/>
  <c r="AA20" i="62" s="1"/>
  <c r="AB4" i="62"/>
  <c r="AB20" i="62" s="1"/>
  <c r="B4" i="62"/>
  <c r="B20" i="62" s="1"/>
  <c r="B3" i="62"/>
  <c r="X26" i="62"/>
  <c r="M26" i="62"/>
  <c r="J26" i="62"/>
  <c r="I26" i="62"/>
  <c r="H26" i="62"/>
  <c r="G26" i="62"/>
  <c r="F26" i="62"/>
  <c r="E26" i="62"/>
  <c r="D26" i="62"/>
  <c r="C26" i="62"/>
  <c r="B26" i="62"/>
  <c r="V20" i="62"/>
  <c r="S20" i="62"/>
  <c r="Q20" i="62"/>
  <c r="N20" i="62"/>
  <c r="K20" i="62"/>
  <c r="AB26" i="62"/>
  <c r="AA26" i="62"/>
  <c r="Z26" i="62"/>
  <c r="Y26" i="62"/>
  <c r="W26" i="62"/>
  <c r="V26" i="62"/>
  <c r="U26" i="62"/>
  <c r="T26" i="62"/>
  <c r="S26" i="62"/>
  <c r="R26" i="62"/>
  <c r="Q26" i="62"/>
  <c r="P26" i="62"/>
  <c r="O26" i="62"/>
  <c r="N26" i="62"/>
  <c r="L26" i="62"/>
  <c r="K26" i="62"/>
  <c r="T5" i="62"/>
  <c r="T6" i="62" s="1"/>
  <c r="L5" i="62"/>
  <c r="L6" i="62" s="1"/>
  <c r="K5" i="62"/>
  <c r="K6" i="62" s="1"/>
  <c r="Z20" i="62"/>
  <c r="J20" i="62"/>
  <c r="C19" i="62"/>
  <c r="B19" i="62"/>
  <c r="C3" i="61"/>
  <c r="D3" i="61"/>
  <c r="E3" i="61"/>
  <c r="F3" i="61"/>
  <c r="G3" i="61"/>
  <c r="H3" i="61"/>
  <c r="I3" i="61"/>
  <c r="J3" i="61"/>
  <c r="K3" i="61"/>
  <c r="K5" i="61" s="1"/>
  <c r="K6" i="61" s="1"/>
  <c r="L3" i="61"/>
  <c r="M3" i="61"/>
  <c r="N3" i="61"/>
  <c r="N5" i="61" s="1"/>
  <c r="N6" i="61" s="1"/>
  <c r="O3" i="61"/>
  <c r="P3" i="61"/>
  <c r="Q3" i="61"/>
  <c r="R3" i="61"/>
  <c r="R5" i="61" s="1"/>
  <c r="R6" i="61" s="1"/>
  <c r="R12" i="61" s="1"/>
  <c r="S3" i="61"/>
  <c r="T3" i="61"/>
  <c r="U3" i="61"/>
  <c r="V3" i="61"/>
  <c r="W3" i="61"/>
  <c r="X3" i="61"/>
  <c r="Y3" i="61"/>
  <c r="Z3" i="61"/>
  <c r="AA3" i="61"/>
  <c r="AB3" i="61"/>
  <c r="C4" i="61"/>
  <c r="C20" i="61" s="1"/>
  <c r="D4" i="61"/>
  <c r="D20" i="61" s="1"/>
  <c r="E4" i="61"/>
  <c r="E20" i="61" s="1"/>
  <c r="F4" i="61"/>
  <c r="F20" i="61" s="1"/>
  <c r="G4" i="61"/>
  <c r="G20" i="61" s="1"/>
  <c r="H4" i="61"/>
  <c r="I4" i="61"/>
  <c r="I5" i="61" s="1"/>
  <c r="I6" i="61" s="1"/>
  <c r="J4" i="61"/>
  <c r="K4" i="61"/>
  <c r="L4" i="61"/>
  <c r="L20" i="61" s="1"/>
  <c r="M4" i="61"/>
  <c r="M20" i="61" s="1"/>
  <c r="N4" i="61"/>
  <c r="N20" i="61" s="1"/>
  <c r="O4" i="61"/>
  <c r="O20" i="61" s="1"/>
  <c r="P4" i="61"/>
  <c r="P20" i="61" s="1"/>
  <c r="Q4" i="61"/>
  <c r="Q20" i="61" s="1"/>
  <c r="R4" i="61"/>
  <c r="S4" i="61"/>
  <c r="S20" i="61" s="1"/>
  <c r="T4" i="61"/>
  <c r="T20" i="61" s="1"/>
  <c r="U4" i="61"/>
  <c r="V4" i="61"/>
  <c r="W4" i="61"/>
  <c r="W20" i="61" s="1"/>
  <c r="X4" i="61"/>
  <c r="X20" i="61" s="1"/>
  <c r="Y4" i="61"/>
  <c r="Y20" i="61" s="1"/>
  <c r="Z4" i="61"/>
  <c r="AA4" i="61"/>
  <c r="AA20" i="61" s="1"/>
  <c r="AB4" i="61"/>
  <c r="B4" i="61"/>
  <c r="B3" i="61"/>
  <c r="AA26" i="61"/>
  <c r="Z26" i="61"/>
  <c r="Y26" i="61"/>
  <c r="K26" i="61"/>
  <c r="J26" i="61"/>
  <c r="I26" i="61"/>
  <c r="H26" i="61"/>
  <c r="G26" i="61"/>
  <c r="F26" i="61"/>
  <c r="E26" i="61"/>
  <c r="D26" i="61"/>
  <c r="B26" i="61"/>
  <c r="V20" i="61"/>
  <c r="U20" i="61"/>
  <c r="R20" i="61"/>
  <c r="K20" i="61"/>
  <c r="B19" i="61"/>
  <c r="AB26" i="61"/>
  <c r="X26" i="61"/>
  <c r="W26" i="61"/>
  <c r="V26" i="61"/>
  <c r="U26" i="61"/>
  <c r="T26" i="61"/>
  <c r="S26" i="61"/>
  <c r="R26" i="61"/>
  <c r="Q26" i="61"/>
  <c r="P26" i="61"/>
  <c r="O26" i="61"/>
  <c r="N26" i="61"/>
  <c r="M26" i="61"/>
  <c r="L26" i="61"/>
  <c r="C26" i="61"/>
  <c r="S5" i="61"/>
  <c r="S6" i="61" s="1"/>
  <c r="S7" i="61" s="1"/>
  <c r="O5" i="61"/>
  <c r="O6" i="61" s="1"/>
  <c r="AB20" i="61"/>
  <c r="Z20" i="61"/>
  <c r="B20" i="61"/>
  <c r="C19" i="61"/>
  <c r="C3" i="60"/>
  <c r="D3" i="60"/>
  <c r="E3" i="60"/>
  <c r="F3" i="60"/>
  <c r="G3" i="60"/>
  <c r="H3" i="60"/>
  <c r="I3" i="60"/>
  <c r="J3" i="60"/>
  <c r="K3" i="60"/>
  <c r="L3" i="60"/>
  <c r="M3" i="60"/>
  <c r="N3" i="60"/>
  <c r="O3" i="60"/>
  <c r="P3" i="60"/>
  <c r="Q3" i="60"/>
  <c r="Q5" i="60" s="1"/>
  <c r="Q6" i="60" s="1"/>
  <c r="R3" i="60"/>
  <c r="S3" i="60"/>
  <c r="T3" i="60"/>
  <c r="U3" i="60"/>
  <c r="V3" i="60"/>
  <c r="W3" i="60"/>
  <c r="X3" i="60"/>
  <c r="Y3" i="60"/>
  <c r="Z3" i="60"/>
  <c r="AA3" i="60"/>
  <c r="AB3" i="60"/>
  <c r="C4" i="60"/>
  <c r="C20" i="60" s="1"/>
  <c r="D4" i="60"/>
  <c r="D5" i="60" s="1"/>
  <c r="D6" i="60" s="1"/>
  <c r="E4" i="60"/>
  <c r="F4" i="60"/>
  <c r="F20" i="60" s="1"/>
  <c r="G4" i="60"/>
  <c r="G20" i="60" s="1"/>
  <c r="H4" i="60"/>
  <c r="I4" i="60"/>
  <c r="J4" i="60"/>
  <c r="K4" i="60"/>
  <c r="K5" i="60" s="1"/>
  <c r="K6" i="60" s="1"/>
  <c r="L4" i="60"/>
  <c r="L20" i="60" s="1"/>
  <c r="M4" i="60"/>
  <c r="M20" i="60" s="1"/>
  <c r="N4" i="60"/>
  <c r="N20" i="60" s="1"/>
  <c r="O4" i="60"/>
  <c r="O20" i="60" s="1"/>
  <c r="P4" i="60"/>
  <c r="P20" i="60" s="1"/>
  <c r="Q4" i="60"/>
  <c r="R4" i="60"/>
  <c r="S4" i="60"/>
  <c r="S5" i="60" s="1"/>
  <c r="S6" i="60" s="1"/>
  <c r="T4" i="60"/>
  <c r="T20" i="60" s="1"/>
  <c r="U4" i="60"/>
  <c r="V4" i="60"/>
  <c r="V20" i="60" s="1"/>
  <c r="W4" i="60"/>
  <c r="W20" i="60" s="1"/>
  <c r="X4" i="60"/>
  <c r="Y4" i="60"/>
  <c r="Y20" i="60" s="1"/>
  <c r="Z4" i="60"/>
  <c r="Z20" i="60" s="1"/>
  <c r="AA4" i="60"/>
  <c r="AA20" i="60" s="1"/>
  <c r="AB4" i="60"/>
  <c r="AB20" i="60" s="1"/>
  <c r="B4" i="60"/>
  <c r="B20" i="60" s="1"/>
  <c r="B3" i="60"/>
  <c r="B19" i="60" s="1"/>
  <c r="Z26" i="60"/>
  <c r="Y26" i="60"/>
  <c r="J26" i="60"/>
  <c r="I26" i="60"/>
  <c r="H26" i="60"/>
  <c r="G26" i="60"/>
  <c r="F26" i="60"/>
  <c r="E26" i="60"/>
  <c r="D26" i="60"/>
  <c r="C26" i="60"/>
  <c r="B26" i="60"/>
  <c r="U20" i="60"/>
  <c r="S20" i="60"/>
  <c r="R20" i="60"/>
  <c r="Q20" i="60"/>
  <c r="I20" i="60"/>
  <c r="AB26" i="60"/>
  <c r="AA26" i="60"/>
  <c r="X26" i="60"/>
  <c r="W26" i="60"/>
  <c r="V26" i="60"/>
  <c r="U26" i="60"/>
  <c r="T26" i="60"/>
  <c r="S26" i="60"/>
  <c r="R26" i="60"/>
  <c r="Q26" i="60"/>
  <c r="P26" i="60"/>
  <c r="O26" i="60"/>
  <c r="N26" i="60"/>
  <c r="M26" i="60"/>
  <c r="L26" i="60"/>
  <c r="K26" i="60"/>
  <c r="P5" i="60"/>
  <c r="P6" i="60" s="1"/>
  <c r="P12" i="60" s="1"/>
  <c r="L5" i="60"/>
  <c r="L6" i="60" s="1"/>
  <c r="L12" i="60" s="1"/>
  <c r="J5" i="60"/>
  <c r="J6" i="60" s="1"/>
  <c r="X20" i="60"/>
  <c r="J20" i="60"/>
  <c r="H20" i="60"/>
  <c r="C19" i="60"/>
  <c r="C4" i="59"/>
  <c r="C20" i="59" s="1"/>
  <c r="D4" i="59"/>
  <c r="D20" i="59" s="1"/>
  <c r="E4" i="59"/>
  <c r="F4" i="59"/>
  <c r="G4" i="59"/>
  <c r="G5" i="59" s="1"/>
  <c r="G6" i="59" s="1"/>
  <c r="H4" i="59"/>
  <c r="H20" i="59" s="1"/>
  <c r="I4" i="59"/>
  <c r="J4" i="59"/>
  <c r="K4" i="59"/>
  <c r="K5" i="59" s="1"/>
  <c r="K6" i="59" s="1"/>
  <c r="L4" i="59"/>
  <c r="L20" i="59" s="1"/>
  <c r="M4" i="59"/>
  <c r="M20" i="59" s="1"/>
  <c r="N4" i="59"/>
  <c r="N20" i="59" s="1"/>
  <c r="O4" i="59"/>
  <c r="O20" i="59" s="1"/>
  <c r="P4" i="59"/>
  <c r="P20" i="59" s="1"/>
  <c r="Q4" i="59"/>
  <c r="Q20" i="59" s="1"/>
  <c r="R4" i="59"/>
  <c r="R20" i="59" s="1"/>
  <c r="S4" i="59"/>
  <c r="T4" i="59"/>
  <c r="U4" i="59"/>
  <c r="V4" i="59"/>
  <c r="V20" i="59" s="1"/>
  <c r="W4" i="59"/>
  <c r="W20" i="59" s="1"/>
  <c r="X4" i="59"/>
  <c r="X20" i="59" s="1"/>
  <c r="Y4" i="59"/>
  <c r="Y20" i="59" s="1"/>
  <c r="Z4" i="59"/>
  <c r="Z20" i="59" s="1"/>
  <c r="AA4" i="59"/>
  <c r="AA20" i="59" s="1"/>
  <c r="AB4" i="59"/>
  <c r="AB20" i="59" s="1"/>
  <c r="B4" i="59"/>
  <c r="C3" i="59"/>
  <c r="C19" i="59" s="1"/>
  <c r="D3" i="59"/>
  <c r="E3" i="59"/>
  <c r="F3" i="59"/>
  <c r="G3" i="59"/>
  <c r="H3" i="59"/>
  <c r="I3" i="59"/>
  <c r="I5" i="59" s="1"/>
  <c r="I6" i="59" s="1"/>
  <c r="J3" i="59"/>
  <c r="K3" i="59"/>
  <c r="L3" i="59"/>
  <c r="M3" i="59"/>
  <c r="N3" i="59"/>
  <c r="O3" i="59"/>
  <c r="P3" i="59"/>
  <c r="Q3" i="59"/>
  <c r="Q5" i="59" s="1"/>
  <c r="Q6" i="59" s="1"/>
  <c r="R3" i="59"/>
  <c r="S3" i="59"/>
  <c r="T3" i="59"/>
  <c r="U3" i="59"/>
  <c r="V3" i="59"/>
  <c r="W3" i="59"/>
  <c r="X3" i="59"/>
  <c r="Y3" i="59"/>
  <c r="Z3" i="59"/>
  <c r="AA3" i="59"/>
  <c r="AB3" i="59"/>
  <c r="B3" i="59"/>
  <c r="B19" i="59" s="1"/>
  <c r="I26" i="59"/>
  <c r="H26" i="59"/>
  <c r="G26" i="59"/>
  <c r="D26" i="59"/>
  <c r="C26" i="59"/>
  <c r="B26" i="59"/>
  <c r="U20" i="59"/>
  <c r="T20" i="59"/>
  <c r="AB26" i="59"/>
  <c r="AA26" i="59"/>
  <c r="Z26" i="59"/>
  <c r="Y26" i="59"/>
  <c r="X26" i="59"/>
  <c r="W26" i="59"/>
  <c r="V26" i="59"/>
  <c r="U26" i="59"/>
  <c r="T26" i="59"/>
  <c r="S26" i="59"/>
  <c r="R26" i="59"/>
  <c r="Q26" i="59"/>
  <c r="P26" i="59"/>
  <c r="O26" i="59"/>
  <c r="N26" i="59"/>
  <c r="M26" i="59"/>
  <c r="L26" i="59"/>
  <c r="K26" i="59"/>
  <c r="J26" i="59"/>
  <c r="F26" i="59"/>
  <c r="E26" i="59"/>
  <c r="O5" i="59"/>
  <c r="O6" i="59" s="1"/>
  <c r="O12" i="59" s="1"/>
  <c r="M5" i="59"/>
  <c r="M6" i="59" s="1"/>
  <c r="M12" i="59" s="1"/>
  <c r="K20" i="59"/>
  <c r="J20" i="59"/>
  <c r="F20" i="59"/>
  <c r="E20" i="59"/>
  <c r="B20" i="59"/>
  <c r="C4" i="58"/>
  <c r="C20" i="58" s="1"/>
  <c r="D4" i="58"/>
  <c r="E4" i="58"/>
  <c r="E20" i="58" s="1"/>
  <c r="F4" i="58"/>
  <c r="F20" i="58" s="1"/>
  <c r="G4" i="58"/>
  <c r="G20" i="58" s="1"/>
  <c r="H4" i="58"/>
  <c r="H20" i="58" s="1"/>
  <c r="I4" i="58"/>
  <c r="I20" i="58" s="1"/>
  <c r="J4" i="58"/>
  <c r="J20" i="58" s="1"/>
  <c r="K4" i="58"/>
  <c r="K20" i="58" s="1"/>
  <c r="L4" i="58"/>
  <c r="L20" i="58" s="1"/>
  <c r="M4" i="58"/>
  <c r="M20" i="58" s="1"/>
  <c r="N4" i="58"/>
  <c r="N20" i="58" s="1"/>
  <c r="O4" i="58"/>
  <c r="P4" i="58"/>
  <c r="Q4" i="58"/>
  <c r="Q20" i="58" s="1"/>
  <c r="R4" i="58"/>
  <c r="R20" i="58" s="1"/>
  <c r="S4" i="58"/>
  <c r="S20" i="58" s="1"/>
  <c r="T4" i="58"/>
  <c r="T20" i="58" s="1"/>
  <c r="U4" i="58"/>
  <c r="U20" i="58" s="1"/>
  <c r="V4" i="58"/>
  <c r="V20" i="58" s="1"/>
  <c r="W4" i="58"/>
  <c r="W20" i="58" s="1"/>
  <c r="X4" i="58"/>
  <c r="X20" i="58" s="1"/>
  <c r="Y4" i="58"/>
  <c r="Z4" i="58"/>
  <c r="AA4" i="58"/>
  <c r="AA20" i="58" s="1"/>
  <c r="AB4" i="58"/>
  <c r="B4" i="58"/>
  <c r="C3" i="58"/>
  <c r="C5" i="58" s="1"/>
  <c r="C6" i="58" s="1"/>
  <c r="D3" i="58"/>
  <c r="E3" i="58"/>
  <c r="E5" i="58" s="1"/>
  <c r="E6" i="58" s="1"/>
  <c r="F3" i="58"/>
  <c r="G3" i="58"/>
  <c r="H3" i="58"/>
  <c r="I3" i="58"/>
  <c r="J3" i="58"/>
  <c r="K3" i="58"/>
  <c r="K5" i="58" s="1"/>
  <c r="K6" i="58" s="1"/>
  <c r="K12" i="58" s="1"/>
  <c r="L3" i="58"/>
  <c r="L5" i="58" s="1"/>
  <c r="L6" i="58" s="1"/>
  <c r="L12" i="58" s="1"/>
  <c r="M3" i="58"/>
  <c r="M5" i="58" s="1"/>
  <c r="M6" i="58" s="1"/>
  <c r="M12" i="58" s="1"/>
  <c r="N3" i="58"/>
  <c r="O3" i="58"/>
  <c r="P3" i="58"/>
  <c r="P5" i="58" s="1"/>
  <c r="P6" i="58" s="1"/>
  <c r="P12" i="58" s="1"/>
  <c r="Q3" i="58"/>
  <c r="R3" i="58"/>
  <c r="S3" i="58"/>
  <c r="T3" i="58"/>
  <c r="U3" i="58"/>
  <c r="V3" i="58"/>
  <c r="W3" i="58"/>
  <c r="X3" i="58"/>
  <c r="Y3" i="58"/>
  <c r="Z3" i="58"/>
  <c r="AA3" i="58"/>
  <c r="AB3" i="58"/>
  <c r="B3" i="58"/>
  <c r="B19" i="58" s="1"/>
  <c r="J26" i="58"/>
  <c r="I26" i="58"/>
  <c r="H26" i="58"/>
  <c r="G26" i="58"/>
  <c r="F26" i="58"/>
  <c r="E26" i="58"/>
  <c r="D26" i="58"/>
  <c r="C26" i="58"/>
  <c r="B26" i="58"/>
  <c r="P20" i="58"/>
  <c r="O20" i="58"/>
  <c r="C19" i="58"/>
  <c r="AB26" i="58"/>
  <c r="AA26" i="58"/>
  <c r="Z26" i="58"/>
  <c r="Y26" i="58"/>
  <c r="X26" i="58"/>
  <c r="W26" i="58"/>
  <c r="V26" i="58"/>
  <c r="U26" i="58"/>
  <c r="T26" i="58"/>
  <c r="S26" i="58"/>
  <c r="R26" i="58"/>
  <c r="Q26" i="58"/>
  <c r="P26" i="58"/>
  <c r="O26" i="58"/>
  <c r="N26" i="58"/>
  <c r="M26" i="58"/>
  <c r="L26" i="58"/>
  <c r="K26" i="58"/>
  <c r="Q5" i="58"/>
  <c r="Q6" i="58" s="1"/>
  <c r="O5" i="58"/>
  <c r="O6" i="58" s="1"/>
  <c r="O12" i="58" s="1"/>
  <c r="I5" i="58"/>
  <c r="I6" i="58" s="1"/>
  <c r="I12" i="58" s="1"/>
  <c r="D5" i="58"/>
  <c r="D6" i="58" s="1"/>
  <c r="AB20" i="58"/>
  <c r="Z20" i="58"/>
  <c r="Y20" i="58"/>
  <c r="D20" i="58"/>
  <c r="B20" i="58"/>
  <c r="C4" i="57"/>
  <c r="D4" i="57"/>
  <c r="E4" i="57"/>
  <c r="E20" i="57" s="1"/>
  <c r="F4" i="57"/>
  <c r="G4" i="57"/>
  <c r="H4" i="57"/>
  <c r="H20" i="57" s="1"/>
  <c r="I4" i="57"/>
  <c r="J4" i="57"/>
  <c r="J20" i="57" s="1"/>
  <c r="K4" i="57"/>
  <c r="K20" i="57" s="1"/>
  <c r="L4" i="57"/>
  <c r="L20" i="57" s="1"/>
  <c r="M4" i="57"/>
  <c r="M20" i="57" s="1"/>
  <c r="N4" i="57"/>
  <c r="N20" i="57" s="1"/>
  <c r="O4" i="57"/>
  <c r="O20" i="57" s="1"/>
  <c r="P4" i="57"/>
  <c r="Q4" i="57"/>
  <c r="Q20" i="57" s="1"/>
  <c r="R4" i="57"/>
  <c r="R20" i="57" s="1"/>
  <c r="S4" i="57"/>
  <c r="T4" i="57"/>
  <c r="U4" i="57"/>
  <c r="U20" i="57" s="1"/>
  <c r="V4" i="57"/>
  <c r="V20" i="57" s="1"/>
  <c r="W4" i="57"/>
  <c r="W20" i="57" s="1"/>
  <c r="X4" i="57"/>
  <c r="Y4" i="57"/>
  <c r="Z4" i="57"/>
  <c r="Z20" i="57" s="1"/>
  <c r="AA4" i="57"/>
  <c r="AB4" i="57"/>
  <c r="B4" i="57"/>
  <c r="C3" i="57"/>
  <c r="C19" i="57" s="1"/>
  <c r="D3" i="57"/>
  <c r="E3" i="57"/>
  <c r="F3" i="57"/>
  <c r="G3" i="57"/>
  <c r="G5" i="57" s="1"/>
  <c r="G6" i="57" s="1"/>
  <c r="G7" i="57" s="1"/>
  <c r="H3" i="57"/>
  <c r="I3" i="57"/>
  <c r="J3" i="57"/>
  <c r="K3" i="57"/>
  <c r="K5" i="57" s="1"/>
  <c r="K6" i="57" s="1"/>
  <c r="K7" i="57" s="1"/>
  <c r="L3" i="57"/>
  <c r="M3" i="57"/>
  <c r="N3" i="57"/>
  <c r="O3" i="57"/>
  <c r="P3" i="57"/>
  <c r="Q3" i="57"/>
  <c r="R3" i="57"/>
  <c r="S3" i="57"/>
  <c r="T3" i="57"/>
  <c r="U3" i="57"/>
  <c r="V3" i="57"/>
  <c r="W3" i="57"/>
  <c r="X3" i="57"/>
  <c r="Y3" i="57"/>
  <c r="Z3" i="57"/>
  <c r="AA3" i="57"/>
  <c r="AB3" i="57"/>
  <c r="B3" i="57"/>
  <c r="B19" i="57" s="1"/>
  <c r="B20" i="57"/>
  <c r="Z26" i="57"/>
  <c r="Y26" i="57"/>
  <c r="I26" i="57"/>
  <c r="H26" i="57"/>
  <c r="G26" i="57"/>
  <c r="F26" i="57"/>
  <c r="E26" i="57"/>
  <c r="D26" i="57"/>
  <c r="C26" i="57"/>
  <c r="B26" i="57"/>
  <c r="T20" i="57"/>
  <c r="S20" i="57"/>
  <c r="P20" i="57"/>
  <c r="I20" i="57"/>
  <c r="F20" i="57"/>
  <c r="AB26" i="57"/>
  <c r="AA26" i="57"/>
  <c r="X26" i="57"/>
  <c r="W26" i="57"/>
  <c r="V26" i="57"/>
  <c r="U26" i="57"/>
  <c r="T26" i="57"/>
  <c r="S26" i="57"/>
  <c r="R26" i="57"/>
  <c r="Q26" i="57"/>
  <c r="P26" i="57"/>
  <c r="O26" i="57"/>
  <c r="N26" i="57"/>
  <c r="M26" i="57"/>
  <c r="L26" i="57"/>
  <c r="K26" i="57"/>
  <c r="J26" i="57"/>
  <c r="P5" i="57"/>
  <c r="P6" i="57" s="1"/>
  <c r="L5" i="57"/>
  <c r="L6" i="57" s="1"/>
  <c r="L7" i="57" s="1"/>
  <c r="I5" i="57"/>
  <c r="I6" i="57" s="1"/>
  <c r="C5" i="57"/>
  <c r="C6" i="57" s="1"/>
  <c r="AB20" i="57"/>
  <c r="AA20" i="57"/>
  <c r="Y20" i="57"/>
  <c r="X20" i="57"/>
  <c r="D20" i="57"/>
  <c r="C20" i="57"/>
  <c r="C3" i="56"/>
  <c r="D3" i="56"/>
  <c r="E3" i="56"/>
  <c r="F3" i="56"/>
  <c r="G3" i="56"/>
  <c r="H3" i="56"/>
  <c r="I3" i="56"/>
  <c r="J3" i="56"/>
  <c r="K3" i="56"/>
  <c r="K5" i="56" s="1"/>
  <c r="K6" i="56" s="1"/>
  <c r="L3" i="56"/>
  <c r="M3" i="56"/>
  <c r="N3" i="56"/>
  <c r="N5" i="56" s="1"/>
  <c r="N6" i="56" s="1"/>
  <c r="O3" i="56"/>
  <c r="O5" i="56" s="1"/>
  <c r="O6" i="56" s="1"/>
  <c r="P3" i="56"/>
  <c r="Q3" i="56"/>
  <c r="R3" i="56"/>
  <c r="S3" i="56"/>
  <c r="T3" i="56"/>
  <c r="U3" i="56"/>
  <c r="V3" i="56"/>
  <c r="W3" i="56"/>
  <c r="X3" i="56"/>
  <c r="Y3" i="56"/>
  <c r="Z3" i="56"/>
  <c r="Z5" i="56" s="1"/>
  <c r="Z6" i="56" s="1"/>
  <c r="AA3" i="56"/>
  <c r="AB3" i="56"/>
  <c r="C4" i="56"/>
  <c r="D4" i="56"/>
  <c r="D5" i="56" s="1"/>
  <c r="D6" i="56" s="1"/>
  <c r="E4" i="56"/>
  <c r="E20" i="56" s="1"/>
  <c r="F4" i="56"/>
  <c r="F20" i="56" s="1"/>
  <c r="G4" i="56"/>
  <c r="H4" i="56"/>
  <c r="H20" i="56" s="1"/>
  <c r="I4" i="56"/>
  <c r="I5" i="56" s="1"/>
  <c r="I6" i="56" s="1"/>
  <c r="I12" i="56" s="1"/>
  <c r="J4" i="56"/>
  <c r="K4" i="56"/>
  <c r="K20" i="56" s="1"/>
  <c r="L4" i="56"/>
  <c r="L20" i="56" s="1"/>
  <c r="M4" i="56"/>
  <c r="M5" i="56" s="1"/>
  <c r="M6" i="56" s="1"/>
  <c r="N4" i="56"/>
  <c r="O4" i="56"/>
  <c r="O20" i="56" s="1"/>
  <c r="P4" i="56"/>
  <c r="P20" i="56" s="1"/>
  <c r="Q4" i="56"/>
  <c r="Q20" i="56" s="1"/>
  <c r="R4" i="56"/>
  <c r="S4" i="56"/>
  <c r="S20" i="56" s="1"/>
  <c r="T4" i="56"/>
  <c r="T20" i="56" s="1"/>
  <c r="U4" i="56"/>
  <c r="U20" i="56" s="1"/>
  <c r="V4" i="56"/>
  <c r="V20" i="56" s="1"/>
  <c r="W4" i="56"/>
  <c r="X4" i="56"/>
  <c r="Y4" i="56"/>
  <c r="Y20" i="56" s="1"/>
  <c r="Z4" i="56"/>
  <c r="AA4" i="56"/>
  <c r="AA20" i="56" s="1"/>
  <c r="AB4" i="56"/>
  <c r="AB20" i="56" s="1"/>
  <c r="B4" i="56"/>
  <c r="B20" i="56" s="1"/>
  <c r="B3" i="56"/>
  <c r="AA26" i="56"/>
  <c r="Z26" i="56"/>
  <c r="M26" i="56"/>
  <c r="J26" i="56"/>
  <c r="H26" i="56"/>
  <c r="G26" i="56"/>
  <c r="F26" i="56"/>
  <c r="E26" i="56"/>
  <c r="D26" i="56"/>
  <c r="C26" i="56"/>
  <c r="B26" i="56"/>
  <c r="R20" i="56"/>
  <c r="N20" i="56"/>
  <c r="M20" i="56"/>
  <c r="J20" i="56"/>
  <c r="C19" i="56"/>
  <c r="AB26" i="56"/>
  <c r="Y26" i="56"/>
  <c r="X26" i="56"/>
  <c r="W26" i="56"/>
  <c r="V26" i="56"/>
  <c r="U26" i="56"/>
  <c r="T26" i="56"/>
  <c r="S26" i="56"/>
  <c r="R26" i="56"/>
  <c r="Q26" i="56"/>
  <c r="P26" i="56"/>
  <c r="O26" i="56"/>
  <c r="N26" i="56"/>
  <c r="L26" i="56"/>
  <c r="K26" i="56"/>
  <c r="I26" i="56"/>
  <c r="L5" i="56"/>
  <c r="L6" i="56" s="1"/>
  <c r="J5" i="56"/>
  <c r="J6" i="56" s="1"/>
  <c r="J12" i="56" s="1"/>
  <c r="Z20" i="56"/>
  <c r="X20" i="56"/>
  <c r="W20" i="56"/>
  <c r="P5" i="56"/>
  <c r="P6" i="56" s="1"/>
  <c r="C3" i="42"/>
  <c r="C19" i="42" s="1"/>
  <c r="D3" i="42"/>
  <c r="E3" i="42"/>
  <c r="F3" i="42"/>
  <c r="G3" i="42"/>
  <c r="H3" i="42"/>
  <c r="I3" i="42"/>
  <c r="J3" i="42"/>
  <c r="K3" i="42"/>
  <c r="L3" i="42"/>
  <c r="M3" i="42"/>
  <c r="N3" i="42"/>
  <c r="O3" i="42"/>
  <c r="P3" i="42"/>
  <c r="Q3" i="42"/>
  <c r="R3" i="42"/>
  <c r="S3" i="42"/>
  <c r="T3" i="42"/>
  <c r="U3" i="42"/>
  <c r="V3" i="42"/>
  <c r="W3" i="42"/>
  <c r="X3" i="42"/>
  <c r="Y3" i="42"/>
  <c r="Z3" i="42"/>
  <c r="AA3" i="42"/>
  <c r="AB3" i="42"/>
  <c r="C4" i="42"/>
  <c r="C20" i="42" s="1"/>
  <c r="D4" i="42"/>
  <c r="D20" i="42" s="1"/>
  <c r="E4" i="42"/>
  <c r="E20" i="42" s="1"/>
  <c r="F4" i="42"/>
  <c r="F20" i="42" s="1"/>
  <c r="G4" i="42"/>
  <c r="G20" i="42" s="1"/>
  <c r="H4" i="42"/>
  <c r="H20" i="42" s="1"/>
  <c r="I4" i="42"/>
  <c r="I20" i="42" s="1"/>
  <c r="J4" i="42"/>
  <c r="J20" i="42" s="1"/>
  <c r="K4" i="42"/>
  <c r="K20" i="42" s="1"/>
  <c r="L4" i="42"/>
  <c r="L20" i="42" s="1"/>
  <c r="M4" i="42"/>
  <c r="M20" i="42" s="1"/>
  <c r="N4" i="42"/>
  <c r="N20" i="42" s="1"/>
  <c r="O4" i="42"/>
  <c r="O20" i="42" s="1"/>
  <c r="P4" i="42"/>
  <c r="P20" i="42" s="1"/>
  <c r="Q4" i="42"/>
  <c r="Q20" i="42" s="1"/>
  <c r="R4" i="42"/>
  <c r="R20" i="42" s="1"/>
  <c r="S4" i="42"/>
  <c r="S20" i="42" s="1"/>
  <c r="T4" i="42"/>
  <c r="T20" i="42" s="1"/>
  <c r="U4" i="42"/>
  <c r="U20" i="42" s="1"/>
  <c r="V4" i="42"/>
  <c r="V20" i="42" s="1"/>
  <c r="W4" i="42"/>
  <c r="W20" i="42" s="1"/>
  <c r="X4" i="42"/>
  <c r="X20" i="42" s="1"/>
  <c r="Y4" i="42"/>
  <c r="Y20" i="42" s="1"/>
  <c r="Z4" i="42"/>
  <c r="Z20" i="42" s="1"/>
  <c r="AA4" i="42"/>
  <c r="AA20" i="42" s="1"/>
  <c r="AB4" i="42"/>
  <c r="AB20" i="42" s="1"/>
  <c r="B3" i="42"/>
  <c r="B19" i="42" s="1"/>
  <c r="B4" i="42"/>
  <c r="B20" i="42" s="1"/>
  <c r="K20" i="60" l="1"/>
  <c r="T5" i="60"/>
  <c r="T6" i="60" s="1"/>
  <c r="H5" i="60"/>
  <c r="H6" i="60" s="1"/>
  <c r="P5" i="61"/>
  <c r="P6" i="61" s="1"/>
  <c r="P12" i="61" s="1"/>
  <c r="Q5" i="61"/>
  <c r="Q6" i="61" s="1"/>
  <c r="Q12" i="61" s="1"/>
  <c r="M5" i="61"/>
  <c r="M6" i="61" s="1"/>
  <c r="I20" i="56"/>
  <c r="I12" i="57"/>
  <c r="I7" i="57"/>
  <c r="N5" i="57"/>
  <c r="N6" i="57" s="1"/>
  <c r="N7" i="57" s="1"/>
  <c r="T5" i="42"/>
  <c r="P5" i="42"/>
  <c r="G5" i="56"/>
  <c r="G6" i="56" s="1"/>
  <c r="G7" i="56" s="1"/>
  <c r="C5" i="56"/>
  <c r="C6" i="56" s="1"/>
  <c r="N5" i="58"/>
  <c r="N6" i="58" s="1"/>
  <c r="N12" i="58" s="1"/>
  <c r="F5" i="58"/>
  <c r="F6" i="58" s="1"/>
  <c r="F12" i="58" s="1"/>
  <c r="C21" i="59"/>
  <c r="C22" i="59" s="1"/>
  <c r="E5" i="60"/>
  <c r="E6" i="60" s="1"/>
  <c r="O5" i="60"/>
  <c r="O6" i="60" s="1"/>
  <c r="O12" i="60" s="1"/>
  <c r="G5" i="60"/>
  <c r="G6" i="60" s="1"/>
  <c r="G7" i="60" s="1"/>
  <c r="L5" i="61"/>
  <c r="L6" i="61" s="1"/>
  <c r="B5" i="61"/>
  <c r="B6" i="61" s="1"/>
  <c r="O5" i="62"/>
  <c r="O6" i="62" s="1"/>
  <c r="O12" i="62" s="1"/>
  <c r="P12" i="57"/>
  <c r="P7" i="57"/>
  <c r="J5" i="57"/>
  <c r="J6" i="57" s="1"/>
  <c r="M5" i="57"/>
  <c r="M6" i="57" s="1"/>
  <c r="P5" i="62"/>
  <c r="P6" i="62" s="1"/>
  <c r="P12" i="62" s="1"/>
  <c r="S5" i="59"/>
  <c r="S6" i="59" s="1"/>
  <c r="F5" i="62"/>
  <c r="F6" i="62" s="1"/>
  <c r="U5" i="56"/>
  <c r="U6" i="56" s="1"/>
  <c r="Q5" i="56"/>
  <c r="Q6" i="56" s="1"/>
  <c r="Q7" i="56" s="1"/>
  <c r="E5" i="57"/>
  <c r="E6" i="57" s="1"/>
  <c r="E7" i="57" s="1"/>
  <c r="N5" i="60"/>
  <c r="N6" i="60" s="1"/>
  <c r="N12" i="60" s="1"/>
  <c r="F5" i="60"/>
  <c r="F6" i="60" s="1"/>
  <c r="F7" i="60" s="1"/>
  <c r="H5" i="61"/>
  <c r="H6" i="61" s="1"/>
  <c r="H7" i="61" s="1"/>
  <c r="S5" i="42"/>
  <c r="B5" i="56"/>
  <c r="B6" i="56" s="1"/>
  <c r="X5" i="56"/>
  <c r="X6" i="56" s="1"/>
  <c r="T5" i="56"/>
  <c r="T6" i="56" s="1"/>
  <c r="T7" i="56" s="1"/>
  <c r="H5" i="57"/>
  <c r="H6" i="57" s="1"/>
  <c r="H7" i="57" s="1"/>
  <c r="D5" i="57"/>
  <c r="D6" i="57" s="1"/>
  <c r="D7" i="57" s="1"/>
  <c r="S5" i="57"/>
  <c r="S6" i="57" s="1"/>
  <c r="S7" i="57" s="1"/>
  <c r="G5" i="58"/>
  <c r="G6" i="58" s="1"/>
  <c r="G7" i="58" s="1"/>
  <c r="N5" i="59"/>
  <c r="N6" i="59" s="1"/>
  <c r="S20" i="59"/>
  <c r="M5" i="60"/>
  <c r="M6" i="60" s="1"/>
  <c r="M12" i="60" s="1"/>
  <c r="I5" i="60"/>
  <c r="I6" i="60" s="1"/>
  <c r="I12" i="60" s="1"/>
  <c r="AA5" i="61"/>
  <c r="AA6" i="61" s="1"/>
  <c r="I20" i="62"/>
  <c r="M5" i="62"/>
  <c r="M6" i="62" s="1"/>
  <c r="Q5" i="42"/>
  <c r="J5" i="61"/>
  <c r="J6" i="61" s="1"/>
  <c r="B21" i="62"/>
  <c r="B22" i="62" s="1"/>
  <c r="T12" i="62"/>
  <c r="T7" i="62"/>
  <c r="C21" i="62"/>
  <c r="C22" i="62" s="1"/>
  <c r="D20" i="62"/>
  <c r="D7" i="62"/>
  <c r="D12" i="62"/>
  <c r="E7" i="62"/>
  <c r="E12" i="62"/>
  <c r="F7" i="62"/>
  <c r="F12" i="62"/>
  <c r="B23" i="62"/>
  <c r="B27" i="62"/>
  <c r="G7" i="62"/>
  <c r="G12" i="62"/>
  <c r="C23" i="62"/>
  <c r="C27" i="62"/>
  <c r="H7" i="62"/>
  <c r="H12" i="62"/>
  <c r="I12" i="62"/>
  <c r="I7" i="62"/>
  <c r="J12" i="62"/>
  <c r="J7" i="62"/>
  <c r="K12" i="62"/>
  <c r="K7" i="62"/>
  <c r="L12" i="62"/>
  <c r="L7" i="62"/>
  <c r="M12" i="62"/>
  <c r="M7" i="62"/>
  <c r="N12" i="62"/>
  <c r="N7" i="62"/>
  <c r="E20" i="62"/>
  <c r="F20" i="62"/>
  <c r="B5" i="62"/>
  <c r="B6" i="62" s="1"/>
  <c r="G20" i="62"/>
  <c r="C5" i="62"/>
  <c r="C6" i="62" s="1"/>
  <c r="H20" i="62"/>
  <c r="O7" i="62"/>
  <c r="P7" i="62"/>
  <c r="Q7" i="62"/>
  <c r="R5" i="62"/>
  <c r="R6" i="62" s="1"/>
  <c r="S5" i="62"/>
  <c r="S6" i="62" s="1"/>
  <c r="U5" i="62"/>
  <c r="U6" i="62" s="1"/>
  <c r="V5" i="62"/>
  <c r="V6" i="62" s="1"/>
  <c r="W5" i="62"/>
  <c r="W6" i="62" s="1"/>
  <c r="X5" i="62"/>
  <c r="X6" i="62" s="1"/>
  <c r="Y5" i="62"/>
  <c r="Y6" i="62" s="1"/>
  <c r="Z5" i="62"/>
  <c r="Z6" i="62" s="1"/>
  <c r="AA5" i="62"/>
  <c r="AA6" i="62" s="1"/>
  <c r="AB5" i="62"/>
  <c r="AB6" i="62" s="1"/>
  <c r="C21" i="61"/>
  <c r="C22" i="61" s="1"/>
  <c r="C23" i="61" s="1"/>
  <c r="F5" i="61"/>
  <c r="F6" i="61" s="1"/>
  <c r="F7" i="61" s="1"/>
  <c r="G5" i="61"/>
  <c r="G6" i="61" s="1"/>
  <c r="B21" i="61"/>
  <c r="B22" i="61" s="1"/>
  <c r="B23" i="61" s="1"/>
  <c r="F12" i="61"/>
  <c r="G7" i="61"/>
  <c r="G12" i="61"/>
  <c r="C27" i="61"/>
  <c r="J12" i="61"/>
  <c r="J7" i="61"/>
  <c r="I12" i="61"/>
  <c r="I7" i="61"/>
  <c r="B7" i="61"/>
  <c r="B12" i="61"/>
  <c r="K7" i="61"/>
  <c r="K12" i="61"/>
  <c r="L12" i="61"/>
  <c r="L7" i="61"/>
  <c r="AA7" i="61"/>
  <c r="AA12" i="61"/>
  <c r="M12" i="61"/>
  <c r="M7" i="61"/>
  <c r="N12" i="61"/>
  <c r="N7" i="61"/>
  <c r="O12" i="61"/>
  <c r="O7" i="61"/>
  <c r="S12" i="61"/>
  <c r="C5" i="61"/>
  <c r="C6" i="61" s="1"/>
  <c r="H20" i="61"/>
  <c r="D5" i="61"/>
  <c r="D6" i="61" s="1"/>
  <c r="I20" i="61"/>
  <c r="E5" i="61"/>
  <c r="E6" i="61" s="1"/>
  <c r="J20" i="61"/>
  <c r="Q7" i="61"/>
  <c r="R7" i="61"/>
  <c r="T5" i="61"/>
  <c r="T6" i="61" s="1"/>
  <c r="U5" i="61"/>
  <c r="U6" i="61" s="1"/>
  <c r="V5" i="61"/>
  <c r="V6" i="61" s="1"/>
  <c r="W5" i="61"/>
  <c r="W6" i="61" s="1"/>
  <c r="X5" i="61"/>
  <c r="X6" i="61" s="1"/>
  <c r="Y5" i="61"/>
  <c r="Y6" i="61" s="1"/>
  <c r="Z5" i="61"/>
  <c r="Z6" i="61" s="1"/>
  <c r="AB5" i="61"/>
  <c r="AB6" i="61" s="1"/>
  <c r="Q12" i="60"/>
  <c r="Q7" i="60"/>
  <c r="S12" i="60"/>
  <c r="S7" i="60"/>
  <c r="T7" i="60"/>
  <c r="T12" i="60"/>
  <c r="E20" i="60"/>
  <c r="H7" i="60"/>
  <c r="H12" i="60"/>
  <c r="J7" i="60"/>
  <c r="J12" i="60"/>
  <c r="K12" i="60"/>
  <c r="K7" i="60"/>
  <c r="G12" i="60"/>
  <c r="D12" i="60"/>
  <c r="D7" i="60"/>
  <c r="E7" i="60"/>
  <c r="E12" i="60"/>
  <c r="B21" i="60"/>
  <c r="B22" i="60" s="1"/>
  <c r="C21" i="60"/>
  <c r="C22" i="60" s="1"/>
  <c r="D20" i="60"/>
  <c r="B5" i="60"/>
  <c r="B6" i="60" s="1"/>
  <c r="L7" i="60"/>
  <c r="C5" i="60"/>
  <c r="C6" i="60" s="1"/>
  <c r="M7" i="60"/>
  <c r="N7" i="60"/>
  <c r="O7" i="60"/>
  <c r="P7" i="60"/>
  <c r="R5" i="60"/>
  <c r="R6" i="60" s="1"/>
  <c r="F12" i="60"/>
  <c r="U5" i="60"/>
  <c r="U6" i="60" s="1"/>
  <c r="V5" i="60"/>
  <c r="V6" i="60" s="1"/>
  <c r="W5" i="60"/>
  <c r="W6" i="60" s="1"/>
  <c r="X5" i="60"/>
  <c r="X6" i="60" s="1"/>
  <c r="Y5" i="60"/>
  <c r="Y6" i="60" s="1"/>
  <c r="Z5" i="60"/>
  <c r="Z6" i="60" s="1"/>
  <c r="AA5" i="60"/>
  <c r="AA6" i="60" s="1"/>
  <c r="AB5" i="60"/>
  <c r="AB6" i="60" s="1"/>
  <c r="V5" i="59"/>
  <c r="V6" i="59" s="1"/>
  <c r="P5" i="59"/>
  <c r="P6" i="59" s="1"/>
  <c r="P12" i="59" s="1"/>
  <c r="L5" i="59"/>
  <c r="L6" i="59" s="1"/>
  <c r="L12" i="59" s="1"/>
  <c r="J5" i="59"/>
  <c r="J6" i="59" s="1"/>
  <c r="J12" i="59" s="1"/>
  <c r="H5" i="59"/>
  <c r="H6" i="59" s="1"/>
  <c r="H12" i="59" s="1"/>
  <c r="S7" i="59"/>
  <c r="S12" i="59"/>
  <c r="Q12" i="59"/>
  <c r="Q7" i="59"/>
  <c r="V7" i="59"/>
  <c r="V12" i="59"/>
  <c r="K12" i="59"/>
  <c r="K7" i="59"/>
  <c r="H7" i="59"/>
  <c r="N12" i="59"/>
  <c r="N7" i="59"/>
  <c r="B21" i="59"/>
  <c r="B22" i="59" s="1"/>
  <c r="G7" i="59"/>
  <c r="G12" i="59"/>
  <c r="L7" i="59"/>
  <c r="I12" i="59"/>
  <c r="I7" i="59"/>
  <c r="C23" i="59"/>
  <c r="C27" i="59"/>
  <c r="AA5" i="59"/>
  <c r="AA6" i="59" s="1"/>
  <c r="B5" i="59"/>
  <c r="B6" i="59" s="1"/>
  <c r="G20" i="59"/>
  <c r="C5" i="59"/>
  <c r="C6" i="59" s="1"/>
  <c r="M7" i="59"/>
  <c r="D5" i="59"/>
  <c r="D6" i="59" s="1"/>
  <c r="I20" i="59"/>
  <c r="E5" i="59"/>
  <c r="E6" i="59" s="1"/>
  <c r="O7" i="59"/>
  <c r="F5" i="59"/>
  <c r="F6" i="59" s="1"/>
  <c r="P7" i="59"/>
  <c r="R5" i="59"/>
  <c r="R6" i="59" s="1"/>
  <c r="T5" i="59"/>
  <c r="T6" i="59" s="1"/>
  <c r="U5" i="59"/>
  <c r="U6" i="59" s="1"/>
  <c r="W5" i="59"/>
  <c r="W6" i="59" s="1"/>
  <c r="X5" i="59"/>
  <c r="X6" i="59" s="1"/>
  <c r="Y5" i="59"/>
  <c r="Y6" i="59" s="1"/>
  <c r="Z5" i="59"/>
  <c r="Z6" i="59" s="1"/>
  <c r="AB5" i="59"/>
  <c r="AB6" i="59" s="1"/>
  <c r="U5" i="58"/>
  <c r="U6" i="58" s="1"/>
  <c r="U12" i="58" s="1"/>
  <c r="T5" i="58"/>
  <c r="T6" i="58" s="1"/>
  <c r="T7" i="58" s="1"/>
  <c r="AB5" i="58"/>
  <c r="AB6" i="58" s="1"/>
  <c r="J5" i="58"/>
  <c r="J6" i="58" s="1"/>
  <c r="J12" i="58" s="1"/>
  <c r="H5" i="58"/>
  <c r="H6" i="58" s="1"/>
  <c r="H12" i="58" s="1"/>
  <c r="Q12" i="58"/>
  <c r="Q7" i="58"/>
  <c r="P7" i="58"/>
  <c r="G12" i="58"/>
  <c r="U7" i="58"/>
  <c r="F7" i="58"/>
  <c r="B21" i="58"/>
  <c r="B22" i="58" s="1"/>
  <c r="E7" i="58"/>
  <c r="E12" i="58"/>
  <c r="AB7" i="58"/>
  <c r="AB12" i="58"/>
  <c r="C7" i="58"/>
  <c r="C12" i="58"/>
  <c r="C21" i="58"/>
  <c r="C22" i="58" s="1"/>
  <c r="D7" i="58"/>
  <c r="D12" i="58"/>
  <c r="H7" i="58"/>
  <c r="I7" i="58"/>
  <c r="J7" i="58"/>
  <c r="K7" i="58"/>
  <c r="B5" i="58"/>
  <c r="B6" i="58" s="1"/>
  <c r="L7" i="58"/>
  <c r="M7" i="58"/>
  <c r="N7" i="58"/>
  <c r="O7" i="58"/>
  <c r="R5" i="58"/>
  <c r="R6" i="58" s="1"/>
  <c r="S5" i="58"/>
  <c r="S6" i="58" s="1"/>
  <c r="V5" i="58"/>
  <c r="V6" i="58" s="1"/>
  <c r="W5" i="58"/>
  <c r="W6" i="58" s="1"/>
  <c r="X5" i="58"/>
  <c r="X6" i="58" s="1"/>
  <c r="Y5" i="58"/>
  <c r="Y6" i="58" s="1"/>
  <c r="Z5" i="58"/>
  <c r="Z6" i="58" s="1"/>
  <c r="AA5" i="58"/>
  <c r="AA6" i="58" s="1"/>
  <c r="AB5" i="57"/>
  <c r="AB6" i="57" s="1"/>
  <c r="AB7" i="57" s="1"/>
  <c r="V5" i="57"/>
  <c r="V6" i="57" s="1"/>
  <c r="V7" i="57" s="1"/>
  <c r="O5" i="57"/>
  <c r="O6" i="57" s="1"/>
  <c r="O7" i="57" s="1"/>
  <c r="F5" i="57"/>
  <c r="F6" i="57" s="1"/>
  <c r="F7" i="57" s="1"/>
  <c r="B5" i="57"/>
  <c r="B6" i="57" s="1"/>
  <c r="B12" i="57" s="1"/>
  <c r="C7" i="57"/>
  <c r="C12" i="57"/>
  <c r="K12" i="57"/>
  <c r="G12" i="57"/>
  <c r="B21" i="57"/>
  <c r="B22" i="57" s="1"/>
  <c r="S12" i="57"/>
  <c r="L12" i="57"/>
  <c r="C21" i="57"/>
  <c r="C22" i="57" s="1"/>
  <c r="AB12" i="57"/>
  <c r="D12" i="57"/>
  <c r="G20" i="57"/>
  <c r="Q5" i="57"/>
  <c r="Q6" i="57" s="1"/>
  <c r="Q7" i="57" s="1"/>
  <c r="E12" i="57"/>
  <c r="R5" i="57"/>
  <c r="R6" i="57" s="1"/>
  <c r="R7" i="57" s="1"/>
  <c r="T5" i="57"/>
  <c r="T6" i="57" s="1"/>
  <c r="T7" i="57" s="1"/>
  <c r="H12" i="57"/>
  <c r="U5" i="57"/>
  <c r="U6" i="57" s="1"/>
  <c r="U7" i="57" s="1"/>
  <c r="W5" i="57"/>
  <c r="W6" i="57" s="1"/>
  <c r="W7" i="57" s="1"/>
  <c r="X5" i="57"/>
  <c r="X6" i="57" s="1"/>
  <c r="X7" i="57" s="1"/>
  <c r="Y5" i="57"/>
  <c r="Y6" i="57" s="1"/>
  <c r="Y7" i="57" s="1"/>
  <c r="Z5" i="57"/>
  <c r="Z6" i="57" s="1"/>
  <c r="Z7" i="57" s="1"/>
  <c r="N12" i="57"/>
  <c r="AA5" i="57"/>
  <c r="AA6" i="57" s="1"/>
  <c r="AA7" i="57" s="1"/>
  <c r="K12" i="56"/>
  <c r="K7" i="56"/>
  <c r="L12" i="56"/>
  <c r="L7" i="56"/>
  <c r="M12" i="56"/>
  <c r="M7" i="56"/>
  <c r="N12" i="56"/>
  <c r="N7" i="56"/>
  <c r="Q12" i="56"/>
  <c r="O12" i="56"/>
  <c r="O7" i="56"/>
  <c r="F5" i="56"/>
  <c r="F6" i="56" s="1"/>
  <c r="F7" i="56" s="1"/>
  <c r="G20" i="56"/>
  <c r="H5" i="56"/>
  <c r="H6" i="56" s="1"/>
  <c r="H7" i="56" s="1"/>
  <c r="E5" i="56"/>
  <c r="E6" i="56" s="1"/>
  <c r="E12" i="56" s="1"/>
  <c r="C20" i="56"/>
  <c r="C21" i="56" s="1"/>
  <c r="C22" i="56" s="1"/>
  <c r="D20" i="56"/>
  <c r="B19" i="56"/>
  <c r="B21" i="56" s="1"/>
  <c r="B22" i="56" s="1"/>
  <c r="B23" i="56" s="1"/>
  <c r="T12" i="56"/>
  <c r="U7" i="56"/>
  <c r="U12" i="56"/>
  <c r="B7" i="56"/>
  <c r="B12" i="56"/>
  <c r="C7" i="56"/>
  <c r="C12" i="56"/>
  <c r="D7" i="56"/>
  <c r="D12" i="56"/>
  <c r="P12" i="56"/>
  <c r="P7" i="56"/>
  <c r="Z7" i="56"/>
  <c r="Z12" i="56"/>
  <c r="X12" i="56"/>
  <c r="X7" i="56"/>
  <c r="I7" i="56"/>
  <c r="J7" i="56"/>
  <c r="R5" i="56"/>
  <c r="R6" i="56" s="1"/>
  <c r="S5" i="56"/>
  <c r="S6" i="56" s="1"/>
  <c r="G12" i="56"/>
  <c r="H12" i="56"/>
  <c r="V5" i="56"/>
  <c r="V6" i="56" s="1"/>
  <c r="W5" i="56"/>
  <c r="W6" i="56" s="1"/>
  <c r="Y5" i="56"/>
  <c r="Y6" i="56" s="1"/>
  <c r="AA5" i="56"/>
  <c r="AA6" i="56" s="1"/>
  <c r="AB5" i="56"/>
  <c r="AB6" i="56" s="1"/>
  <c r="B21" i="42"/>
  <c r="C21" i="42"/>
  <c r="R5" i="42"/>
  <c r="AB5" i="42"/>
  <c r="Y5" i="42"/>
  <c r="W5" i="42"/>
  <c r="U5" i="42"/>
  <c r="AA5" i="42"/>
  <c r="O5" i="42"/>
  <c r="H5" i="42"/>
  <c r="G5" i="42"/>
  <c r="X5" i="42"/>
  <c r="V5" i="42"/>
  <c r="Z5" i="42"/>
  <c r="E5" i="42"/>
  <c r="C5" i="42"/>
  <c r="B5" i="42"/>
  <c r="F5" i="42"/>
  <c r="D5" i="42"/>
  <c r="K5" i="42"/>
  <c r="N5" i="42"/>
  <c r="L5" i="42"/>
  <c r="J5" i="42"/>
  <c r="M5" i="42"/>
  <c r="I5" i="42"/>
  <c r="M12" i="57" l="1"/>
  <c r="M7" i="57"/>
  <c r="F12" i="56"/>
  <c r="V12" i="57"/>
  <c r="T12" i="58"/>
  <c r="J7" i="59"/>
  <c r="I7" i="60"/>
  <c r="H12" i="61"/>
  <c r="J12" i="57"/>
  <c r="J7" i="57"/>
  <c r="O12" i="57"/>
  <c r="P7" i="61"/>
  <c r="B27" i="61"/>
  <c r="B27" i="56"/>
  <c r="Y7" i="62"/>
  <c r="Y12" i="62"/>
  <c r="X7" i="62"/>
  <c r="X12" i="62"/>
  <c r="U7" i="62"/>
  <c r="U12" i="62"/>
  <c r="R12" i="62"/>
  <c r="R7" i="62"/>
  <c r="V7" i="62"/>
  <c r="V12" i="62"/>
  <c r="S7" i="62"/>
  <c r="S12" i="62"/>
  <c r="C7" i="62"/>
  <c r="C12" i="62"/>
  <c r="AB7" i="62"/>
  <c r="AB12" i="62"/>
  <c r="Z7" i="62"/>
  <c r="Z12" i="62"/>
  <c r="B12" i="62"/>
  <c r="B7" i="62"/>
  <c r="W7" i="62"/>
  <c r="W12" i="62"/>
  <c r="AA7" i="62"/>
  <c r="AA12" i="62"/>
  <c r="AB7" i="61"/>
  <c r="AB12" i="61"/>
  <c r="Z7" i="61"/>
  <c r="Z12" i="61"/>
  <c r="U12" i="61"/>
  <c r="U7" i="61"/>
  <c r="E12" i="61"/>
  <c r="E7" i="61"/>
  <c r="Y7" i="61"/>
  <c r="Y12" i="61"/>
  <c r="D7" i="61"/>
  <c r="D12" i="61"/>
  <c r="X7" i="61"/>
  <c r="X12" i="61"/>
  <c r="C7" i="61"/>
  <c r="C12" i="61"/>
  <c r="T12" i="61"/>
  <c r="T7" i="61"/>
  <c r="W7" i="61"/>
  <c r="W12" i="61"/>
  <c r="V7" i="61"/>
  <c r="V12" i="61"/>
  <c r="B12" i="60"/>
  <c r="B7" i="60"/>
  <c r="B23" i="60"/>
  <c r="B27" i="60"/>
  <c r="AB7" i="60"/>
  <c r="AB12" i="60"/>
  <c r="Y7" i="60"/>
  <c r="Y12" i="60"/>
  <c r="X7" i="60"/>
  <c r="X12" i="60"/>
  <c r="W7" i="60"/>
  <c r="W12" i="60"/>
  <c r="Z7" i="60"/>
  <c r="Z12" i="60"/>
  <c r="V7" i="60"/>
  <c r="V12" i="60"/>
  <c r="AA7" i="60"/>
  <c r="AA12" i="60"/>
  <c r="U7" i="60"/>
  <c r="U12" i="60"/>
  <c r="C23" i="60"/>
  <c r="C27" i="60"/>
  <c r="R12" i="60"/>
  <c r="R7" i="60"/>
  <c r="C7" i="60"/>
  <c r="C12" i="60"/>
  <c r="E7" i="59"/>
  <c r="E12" i="59"/>
  <c r="C7" i="59"/>
  <c r="C12" i="59"/>
  <c r="AB7" i="59"/>
  <c r="AB12" i="59"/>
  <c r="D7" i="59"/>
  <c r="D12" i="59"/>
  <c r="Z7" i="59"/>
  <c r="Z12" i="59"/>
  <c r="Y7" i="59"/>
  <c r="Y12" i="59"/>
  <c r="X7" i="59"/>
  <c r="X12" i="59"/>
  <c r="W7" i="59"/>
  <c r="W12" i="59"/>
  <c r="B23" i="59"/>
  <c r="B27" i="59"/>
  <c r="AA7" i="59"/>
  <c r="AA12" i="59"/>
  <c r="T7" i="59"/>
  <c r="T12" i="59"/>
  <c r="R12" i="59"/>
  <c r="R7" i="59"/>
  <c r="B7" i="59"/>
  <c r="B12" i="59"/>
  <c r="U12" i="59"/>
  <c r="U7" i="59"/>
  <c r="F7" i="59"/>
  <c r="F12" i="59"/>
  <c r="C27" i="58"/>
  <c r="C23" i="58"/>
  <c r="Z7" i="58"/>
  <c r="Z12" i="58"/>
  <c r="Y7" i="58"/>
  <c r="Y12" i="58"/>
  <c r="X7" i="58"/>
  <c r="X12" i="58"/>
  <c r="AA7" i="58"/>
  <c r="AA12" i="58"/>
  <c r="W7" i="58"/>
  <c r="W12" i="58"/>
  <c r="V7" i="58"/>
  <c r="V12" i="58"/>
  <c r="S7" i="58"/>
  <c r="S12" i="58"/>
  <c r="B23" i="58"/>
  <c r="B27" i="58"/>
  <c r="R7" i="58"/>
  <c r="R12" i="58"/>
  <c r="B7" i="58"/>
  <c r="B12" i="58"/>
  <c r="F12" i="57"/>
  <c r="B7" i="57"/>
  <c r="Y12" i="57"/>
  <c r="W12" i="57"/>
  <c r="AA12" i="57"/>
  <c r="U12" i="57"/>
  <c r="C23" i="57"/>
  <c r="C27" i="57"/>
  <c r="X12" i="57"/>
  <c r="T12" i="57"/>
  <c r="B23" i="57"/>
  <c r="B27" i="57"/>
  <c r="R12" i="57"/>
  <c r="Z12" i="57"/>
  <c r="Q12" i="57"/>
  <c r="E7" i="56"/>
  <c r="R12" i="56"/>
  <c r="R7" i="56"/>
  <c r="C23" i="56"/>
  <c r="C27" i="56"/>
  <c r="S7" i="56"/>
  <c r="S12" i="56"/>
  <c r="AB7" i="56"/>
  <c r="AB12" i="56"/>
  <c r="AA12" i="56"/>
  <c r="AA7" i="56"/>
  <c r="Y12" i="56"/>
  <c r="Y7" i="56"/>
  <c r="W7" i="56"/>
  <c r="W12" i="56"/>
  <c r="V7" i="56"/>
  <c r="V12" i="56"/>
  <c r="G7" i="55" l="1"/>
  <c r="H7" i="55"/>
  <c r="I7" i="55"/>
  <c r="J7" i="55"/>
  <c r="K7" i="55"/>
  <c r="L7" i="55"/>
  <c r="M7" i="55"/>
  <c r="N7" i="55"/>
  <c r="O7" i="55"/>
  <c r="P7" i="55"/>
  <c r="Q7" i="55"/>
  <c r="R7" i="55"/>
  <c r="S7" i="55"/>
  <c r="T7" i="55"/>
  <c r="U7" i="55"/>
  <c r="V7" i="55"/>
  <c r="W7" i="55"/>
  <c r="X7" i="55"/>
  <c r="Y7" i="55"/>
  <c r="Z7" i="55"/>
  <c r="AA7" i="55"/>
  <c r="AB7" i="55"/>
  <c r="AC7" i="55"/>
  <c r="AD7" i="55"/>
  <c r="F7" i="55"/>
  <c r="G8" i="55"/>
  <c r="H8" i="55"/>
  <c r="I8" i="55"/>
  <c r="J8" i="55"/>
  <c r="K8" i="55"/>
  <c r="L8" i="55"/>
  <c r="M8" i="55"/>
  <c r="N8" i="55"/>
  <c r="O8" i="55"/>
  <c r="P8" i="55"/>
  <c r="Q8" i="55"/>
  <c r="R8" i="55"/>
  <c r="S8" i="55"/>
  <c r="T8" i="55"/>
  <c r="U8" i="55"/>
  <c r="V8" i="55"/>
  <c r="W8" i="55"/>
  <c r="X8" i="55"/>
  <c r="Y8" i="55"/>
  <c r="Z8" i="55"/>
  <c r="AA8" i="55"/>
  <c r="AB8" i="55"/>
  <c r="AC8" i="55"/>
  <c r="AD8" i="55"/>
  <c r="F8" i="55"/>
  <c r="G10" i="55" l="1"/>
  <c r="H10" i="55"/>
  <c r="I10" i="55"/>
  <c r="J10" i="55"/>
  <c r="K10" i="55"/>
  <c r="L10" i="55"/>
  <c r="M10" i="55"/>
  <c r="N10" i="55"/>
  <c r="O10" i="55"/>
  <c r="P10" i="55"/>
  <c r="Q10" i="55"/>
  <c r="R10" i="55"/>
  <c r="S10" i="55"/>
  <c r="T10" i="55"/>
  <c r="U10" i="55"/>
  <c r="V10" i="55"/>
  <c r="W10" i="55"/>
  <c r="X10" i="55"/>
  <c r="Y10" i="55"/>
  <c r="Z10" i="55"/>
  <c r="AA10" i="55"/>
  <c r="AB10" i="55"/>
  <c r="AC10" i="55"/>
  <c r="AD10" i="55"/>
  <c r="F10" i="55"/>
  <c r="G6" i="55"/>
  <c r="H6" i="55"/>
  <c r="I6" i="55"/>
  <c r="J6" i="55"/>
  <c r="K6" i="55"/>
  <c r="L6" i="55"/>
  <c r="M6" i="55"/>
  <c r="N6" i="55"/>
  <c r="O6" i="55"/>
  <c r="P6" i="55"/>
  <c r="Q6" i="55"/>
  <c r="R6" i="55"/>
  <c r="S6" i="55"/>
  <c r="T6" i="55"/>
  <c r="U6" i="55"/>
  <c r="V6" i="55"/>
  <c r="W6" i="55"/>
  <c r="X6" i="55"/>
  <c r="Y6" i="55"/>
  <c r="Z6" i="55"/>
  <c r="AA6" i="55"/>
  <c r="AB6" i="55"/>
  <c r="AC6" i="55"/>
  <c r="AD6" i="55"/>
  <c r="F6" i="55"/>
  <c r="G9" i="55" l="1"/>
  <c r="H9" i="55"/>
  <c r="I9" i="55"/>
  <c r="J9" i="55"/>
  <c r="K9" i="55"/>
  <c r="L9" i="55"/>
  <c r="M9" i="55"/>
  <c r="N9" i="55"/>
  <c r="O9" i="55"/>
  <c r="P9" i="55"/>
  <c r="Q9" i="55"/>
  <c r="R9" i="55"/>
  <c r="S9" i="55"/>
  <c r="T9" i="55"/>
  <c r="U9" i="55"/>
  <c r="V9" i="55"/>
  <c r="W9" i="55"/>
  <c r="X9" i="55"/>
  <c r="Y9" i="55"/>
  <c r="Z9" i="55"/>
  <c r="AA9" i="55"/>
  <c r="AB9" i="55"/>
  <c r="AC9" i="55"/>
  <c r="AD9" i="55"/>
  <c r="F9" i="55"/>
  <c r="G5" i="55"/>
  <c r="H5" i="55"/>
  <c r="I5" i="55"/>
  <c r="J5" i="55"/>
  <c r="K5" i="55"/>
  <c r="L5" i="55"/>
  <c r="M5" i="55"/>
  <c r="N5" i="55"/>
  <c r="O5" i="55"/>
  <c r="P5" i="55"/>
  <c r="Q5" i="55"/>
  <c r="R5" i="55"/>
  <c r="S5" i="55"/>
  <c r="T5" i="55"/>
  <c r="U5" i="55"/>
  <c r="V5" i="55"/>
  <c r="W5" i="55"/>
  <c r="X5" i="55"/>
  <c r="Y5" i="55"/>
  <c r="Z5" i="55"/>
  <c r="AA5" i="55"/>
  <c r="AB5" i="55"/>
  <c r="AC5" i="55"/>
  <c r="AD5" i="55"/>
  <c r="F5" i="55"/>
  <c r="G4" i="55"/>
  <c r="H4" i="55"/>
  <c r="I4" i="55"/>
  <c r="J4" i="55"/>
  <c r="K4" i="55"/>
  <c r="L4" i="55"/>
  <c r="M4" i="55"/>
  <c r="N4" i="55"/>
  <c r="O4" i="55"/>
  <c r="P4" i="55"/>
  <c r="Q4" i="55"/>
  <c r="R4" i="55"/>
  <c r="S4" i="55"/>
  <c r="T4" i="55"/>
  <c r="U4" i="55"/>
  <c r="V4" i="55"/>
  <c r="W4" i="55"/>
  <c r="X4" i="55"/>
  <c r="Y4" i="55"/>
  <c r="Z4" i="55"/>
  <c r="AA4" i="55"/>
  <c r="AB4" i="55"/>
  <c r="AC4" i="55"/>
  <c r="AD4" i="55"/>
  <c r="F4" i="55"/>
  <c r="G3" i="55"/>
  <c r="H3" i="55"/>
  <c r="I3" i="55"/>
  <c r="J3" i="55"/>
  <c r="K3" i="55"/>
  <c r="L3" i="55"/>
  <c r="M3" i="55"/>
  <c r="N3" i="55"/>
  <c r="O3" i="55"/>
  <c r="P3" i="55"/>
  <c r="Q3" i="55"/>
  <c r="R3" i="55"/>
  <c r="S3" i="55"/>
  <c r="T3" i="55"/>
  <c r="U3" i="55"/>
  <c r="V3" i="55"/>
  <c r="W3" i="55"/>
  <c r="X3" i="55"/>
  <c r="Y3" i="55"/>
  <c r="Z3" i="55"/>
  <c r="AA3" i="55"/>
  <c r="AB3" i="55"/>
  <c r="AC3" i="55"/>
  <c r="AD3" i="55"/>
  <c r="F3" i="55"/>
  <c r="G2" i="55"/>
  <c r="H2" i="55"/>
  <c r="I2" i="55"/>
  <c r="J2" i="55"/>
  <c r="K2" i="55"/>
  <c r="L2" i="55"/>
  <c r="M2" i="55"/>
  <c r="N2" i="55"/>
  <c r="O2" i="55"/>
  <c r="P2" i="55"/>
  <c r="Q2" i="55"/>
  <c r="R2" i="55"/>
  <c r="S2" i="55"/>
  <c r="T2" i="55"/>
  <c r="U2" i="55"/>
  <c r="V2" i="55"/>
  <c r="W2" i="55"/>
  <c r="X2" i="55"/>
  <c r="Y2" i="55"/>
  <c r="Z2" i="55"/>
  <c r="AA2" i="55"/>
  <c r="AB2" i="55"/>
  <c r="AC2" i="55"/>
  <c r="AD2" i="55"/>
  <c r="F2" i="55"/>
  <c r="G12" i="52" l="1"/>
  <c r="H12" i="52"/>
  <c r="I12" i="52"/>
  <c r="J12" i="52"/>
  <c r="K12" i="52"/>
  <c r="L12" i="52"/>
  <c r="M12" i="52"/>
  <c r="N12" i="52"/>
  <c r="O12" i="52"/>
  <c r="P12" i="52"/>
  <c r="Q12" i="52"/>
  <c r="R12" i="52"/>
  <c r="S12" i="52"/>
  <c r="T12" i="52"/>
  <c r="U12" i="52"/>
  <c r="V12" i="52"/>
  <c r="W12" i="52"/>
  <c r="X12" i="52"/>
  <c r="Y12" i="52"/>
  <c r="Z12" i="52"/>
  <c r="AA12" i="52"/>
  <c r="AB12" i="52"/>
  <c r="AC12" i="52"/>
  <c r="AD12" i="52"/>
  <c r="G13" i="52"/>
  <c r="H13" i="52"/>
  <c r="I13" i="52"/>
  <c r="J13" i="52"/>
  <c r="K13" i="52"/>
  <c r="L13" i="52"/>
  <c r="M13" i="52"/>
  <c r="N13" i="52"/>
  <c r="O13" i="52"/>
  <c r="P13" i="52"/>
  <c r="Q13" i="52"/>
  <c r="R13" i="52"/>
  <c r="S13" i="52"/>
  <c r="T13" i="52"/>
  <c r="U13" i="52"/>
  <c r="V13" i="52"/>
  <c r="W13" i="52"/>
  <c r="X13" i="52"/>
  <c r="Y13" i="52"/>
  <c r="Z13" i="52"/>
  <c r="AA13" i="52"/>
  <c r="AB13" i="52"/>
  <c r="AC13" i="52"/>
  <c r="AD13" i="52"/>
  <c r="G14" i="52"/>
  <c r="H14" i="52"/>
  <c r="I14" i="52"/>
  <c r="J14" i="52"/>
  <c r="K14" i="52"/>
  <c r="L14" i="52"/>
  <c r="M14" i="52"/>
  <c r="N14" i="52"/>
  <c r="O14" i="52"/>
  <c r="P14" i="52"/>
  <c r="Q14" i="52"/>
  <c r="R14" i="52"/>
  <c r="S14" i="52"/>
  <c r="T14" i="52"/>
  <c r="U14" i="52"/>
  <c r="V14" i="52"/>
  <c r="W14" i="52"/>
  <c r="X14" i="52"/>
  <c r="Y14" i="52"/>
  <c r="Z14" i="52"/>
  <c r="AA14" i="52"/>
  <c r="AB14" i="52"/>
  <c r="AC14" i="52"/>
  <c r="AD14" i="52"/>
  <c r="G15" i="52"/>
  <c r="H15" i="52"/>
  <c r="I15" i="52"/>
  <c r="J15" i="52"/>
  <c r="K15" i="52"/>
  <c r="L15" i="52"/>
  <c r="M15" i="52"/>
  <c r="N15" i="52"/>
  <c r="O15" i="52"/>
  <c r="P15" i="52"/>
  <c r="Q15" i="52"/>
  <c r="R15" i="52"/>
  <c r="S15" i="52"/>
  <c r="T15" i="52"/>
  <c r="U15" i="52"/>
  <c r="V15" i="52"/>
  <c r="W15" i="52"/>
  <c r="X15" i="52"/>
  <c r="Y15" i="52"/>
  <c r="Z15" i="52"/>
  <c r="AA15" i="52"/>
  <c r="AB15" i="52"/>
  <c r="AC15" i="52"/>
  <c r="AD15" i="52"/>
  <c r="G16" i="52"/>
  <c r="H16" i="52"/>
  <c r="I16" i="52"/>
  <c r="J16" i="52"/>
  <c r="K16" i="52"/>
  <c r="L16" i="52"/>
  <c r="M16" i="52"/>
  <c r="N16" i="52"/>
  <c r="O16" i="52"/>
  <c r="P16" i="52"/>
  <c r="Q16" i="52"/>
  <c r="R16" i="52"/>
  <c r="S16" i="52"/>
  <c r="T16" i="52"/>
  <c r="U16" i="52"/>
  <c r="V16" i="52"/>
  <c r="W16" i="52"/>
  <c r="X16" i="52"/>
  <c r="Y16" i="52"/>
  <c r="Z16" i="52"/>
  <c r="AA16" i="52"/>
  <c r="AB16" i="52"/>
  <c r="AC16" i="52"/>
  <c r="AD16" i="52"/>
  <c r="G17" i="52"/>
  <c r="H17" i="52"/>
  <c r="I17" i="52"/>
  <c r="J17" i="52"/>
  <c r="K17" i="52"/>
  <c r="L17" i="52"/>
  <c r="M17" i="52"/>
  <c r="N17" i="52"/>
  <c r="O17" i="52"/>
  <c r="P17" i="52"/>
  <c r="Q17" i="52"/>
  <c r="R17" i="52"/>
  <c r="S17" i="52"/>
  <c r="T17" i="52"/>
  <c r="U17" i="52"/>
  <c r="V17" i="52"/>
  <c r="W17" i="52"/>
  <c r="X17" i="52"/>
  <c r="Y17" i="52"/>
  <c r="Z17" i="52"/>
  <c r="AA17" i="52"/>
  <c r="AB17" i="52"/>
  <c r="AC17" i="52"/>
  <c r="AD17" i="52"/>
  <c r="G18" i="52"/>
  <c r="H18" i="52"/>
  <c r="I18" i="52"/>
  <c r="J18" i="52"/>
  <c r="K18" i="52"/>
  <c r="L18" i="52"/>
  <c r="M18" i="52"/>
  <c r="N18" i="52"/>
  <c r="O18" i="52"/>
  <c r="P18" i="52"/>
  <c r="Q18" i="52"/>
  <c r="R18" i="52"/>
  <c r="S18" i="52"/>
  <c r="T18" i="52"/>
  <c r="U18" i="52"/>
  <c r="V18" i="52"/>
  <c r="W18" i="52"/>
  <c r="X18" i="52"/>
  <c r="Y18" i="52"/>
  <c r="Z18" i="52"/>
  <c r="AA18" i="52"/>
  <c r="AB18" i="52"/>
  <c r="AC18" i="52"/>
  <c r="AD18" i="52"/>
  <c r="G19" i="52"/>
  <c r="H19" i="52"/>
  <c r="I19" i="52"/>
  <c r="J19" i="52"/>
  <c r="K19" i="52"/>
  <c r="L19" i="52"/>
  <c r="M19" i="52"/>
  <c r="N19" i="52"/>
  <c r="O19" i="52"/>
  <c r="P19" i="52"/>
  <c r="Q19" i="52"/>
  <c r="R19" i="52"/>
  <c r="S19" i="52"/>
  <c r="T19" i="52"/>
  <c r="U19" i="52"/>
  <c r="V19" i="52"/>
  <c r="W19" i="52"/>
  <c r="X19" i="52"/>
  <c r="Y19" i="52"/>
  <c r="Z19" i="52"/>
  <c r="AA19" i="52"/>
  <c r="AB19" i="52"/>
  <c r="AC19" i="52"/>
  <c r="AD19" i="52"/>
  <c r="G2" i="52"/>
  <c r="H2" i="52"/>
  <c r="I2" i="52"/>
  <c r="J2" i="52"/>
  <c r="K2" i="52"/>
  <c r="L2" i="52"/>
  <c r="M2" i="52"/>
  <c r="N2" i="52"/>
  <c r="O2" i="52"/>
  <c r="P2" i="52"/>
  <c r="Q2" i="52"/>
  <c r="R2" i="52"/>
  <c r="S2" i="52"/>
  <c r="T2" i="52"/>
  <c r="U2" i="52"/>
  <c r="V2" i="52"/>
  <c r="W2" i="52"/>
  <c r="X2" i="52"/>
  <c r="Y2" i="52"/>
  <c r="Z2" i="52"/>
  <c r="AA2" i="52"/>
  <c r="AB2" i="52"/>
  <c r="AC2" i="52"/>
  <c r="AD2" i="52"/>
  <c r="G3" i="52"/>
  <c r="E14" i="56" s="1"/>
  <c r="E19" i="56" s="1"/>
  <c r="E21" i="56" s="1"/>
  <c r="E22" i="56" s="1"/>
  <c r="H3" i="52"/>
  <c r="I3" i="52"/>
  <c r="G14" i="56" s="1"/>
  <c r="G19" i="56" s="1"/>
  <c r="G21" i="56" s="1"/>
  <c r="G22" i="56" s="1"/>
  <c r="J3" i="52"/>
  <c r="H14" i="56" s="1"/>
  <c r="H19" i="56" s="1"/>
  <c r="H21" i="56" s="1"/>
  <c r="H22" i="56" s="1"/>
  <c r="K3" i="52"/>
  <c r="I14" i="56" s="1"/>
  <c r="I19" i="56" s="1"/>
  <c r="I21" i="56" s="1"/>
  <c r="I22" i="56" s="1"/>
  <c r="L3" i="52"/>
  <c r="J14" i="56" s="1"/>
  <c r="J19" i="56" s="1"/>
  <c r="J21" i="56" s="1"/>
  <c r="J22" i="56" s="1"/>
  <c r="M3" i="52"/>
  <c r="N3" i="52"/>
  <c r="L14" i="56" s="1"/>
  <c r="L19" i="56" s="1"/>
  <c r="L21" i="56" s="1"/>
  <c r="L22" i="56" s="1"/>
  <c r="O3" i="52"/>
  <c r="M14" i="56" s="1"/>
  <c r="M19" i="56" s="1"/>
  <c r="M21" i="56" s="1"/>
  <c r="M22" i="56" s="1"/>
  <c r="P3" i="52"/>
  <c r="N14" i="56" s="1"/>
  <c r="N19" i="56" s="1"/>
  <c r="N21" i="56" s="1"/>
  <c r="N22" i="56" s="1"/>
  <c r="Q3" i="52"/>
  <c r="O14" i="56" s="1"/>
  <c r="O19" i="56" s="1"/>
  <c r="O21" i="56" s="1"/>
  <c r="O22" i="56" s="1"/>
  <c r="R3" i="52"/>
  <c r="P14" i="56" s="1"/>
  <c r="P19" i="56" s="1"/>
  <c r="P21" i="56" s="1"/>
  <c r="P22" i="56" s="1"/>
  <c r="S3" i="52"/>
  <c r="Q14" i="56" s="1"/>
  <c r="Q19" i="56" s="1"/>
  <c r="Q21" i="56" s="1"/>
  <c r="Q22" i="56" s="1"/>
  <c r="T3" i="52"/>
  <c r="R14" i="56" s="1"/>
  <c r="R19" i="56" s="1"/>
  <c r="R21" i="56" s="1"/>
  <c r="R22" i="56" s="1"/>
  <c r="U3" i="52"/>
  <c r="S14" i="56" s="1"/>
  <c r="S19" i="56" s="1"/>
  <c r="S21" i="56" s="1"/>
  <c r="S22" i="56" s="1"/>
  <c r="V3" i="52"/>
  <c r="T14" i="56" s="1"/>
  <c r="T19" i="56" s="1"/>
  <c r="T21" i="56" s="1"/>
  <c r="T22" i="56" s="1"/>
  <c r="W3" i="52"/>
  <c r="U14" i="56" s="1"/>
  <c r="U19" i="56" s="1"/>
  <c r="U21" i="56" s="1"/>
  <c r="U22" i="56" s="1"/>
  <c r="X3" i="52"/>
  <c r="V14" i="56" s="1"/>
  <c r="V19" i="56" s="1"/>
  <c r="V21" i="56" s="1"/>
  <c r="V22" i="56" s="1"/>
  <c r="Y3" i="52"/>
  <c r="W14" i="56" s="1"/>
  <c r="W19" i="56" s="1"/>
  <c r="W21" i="56" s="1"/>
  <c r="W22" i="56" s="1"/>
  <c r="Z3" i="52"/>
  <c r="X14" i="56" s="1"/>
  <c r="X19" i="56" s="1"/>
  <c r="X21" i="56" s="1"/>
  <c r="X22" i="56" s="1"/>
  <c r="AA3" i="52"/>
  <c r="Y14" i="56" s="1"/>
  <c r="Y19" i="56" s="1"/>
  <c r="Y21" i="56" s="1"/>
  <c r="Y22" i="56" s="1"/>
  <c r="AB3" i="52"/>
  <c r="Z14" i="56" s="1"/>
  <c r="Z19" i="56" s="1"/>
  <c r="Z21" i="56" s="1"/>
  <c r="Z22" i="56" s="1"/>
  <c r="AC3" i="52"/>
  <c r="AA14" i="56" s="1"/>
  <c r="AA19" i="56" s="1"/>
  <c r="AA21" i="56" s="1"/>
  <c r="AA22" i="56" s="1"/>
  <c r="AD3" i="52"/>
  <c r="AB14" i="56" s="1"/>
  <c r="AB19" i="56" s="1"/>
  <c r="AB21" i="56" s="1"/>
  <c r="AB22" i="56" s="1"/>
  <c r="G4" i="52"/>
  <c r="E14" i="57" s="1"/>
  <c r="E19" i="57" s="1"/>
  <c r="E21" i="57" s="1"/>
  <c r="E22" i="57" s="1"/>
  <c r="H4" i="52"/>
  <c r="I4" i="52"/>
  <c r="J4" i="52"/>
  <c r="K4" i="52"/>
  <c r="L4" i="52"/>
  <c r="M4" i="52"/>
  <c r="K14" i="57" s="1"/>
  <c r="K19" i="57" s="1"/>
  <c r="K21" i="57" s="1"/>
  <c r="K22" i="57" s="1"/>
  <c r="N4" i="52"/>
  <c r="L14" i="57" s="1"/>
  <c r="L19" i="57" s="1"/>
  <c r="L21" i="57" s="1"/>
  <c r="L22" i="57" s="1"/>
  <c r="O4" i="52"/>
  <c r="M14" i="57" s="1"/>
  <c r="M19" i="57" s="1"/>
  <c r="M21" i="57" s="1"/>
  <c r="M22" i="57" s="1"/>
  <c r="P4" i="52"/>
  <c r="Q4" i="52"/>
  <c r="O14" i="57" s="1"/>
  <c r="O19" i="57" s="1"/>
  <c r="O21" i="57" s="1"/>
  <c r="O22" i="57" s="1"/>
  <c r="R4" i="52"/>
  <c r="P14" i="57" s="1"/>
  <c r="P19" i="57" s="1"/>
  <c r="P21" i="57" s="1"/>
  <c r="P22" i="57" s="1"/>
  <c r="S4" i="52"/>
  <c r="T4" i="52"/>
  <c r="R14" i="57" s="1"/>
  <c r="R19" i="57" s="1"/>
  <c r="R21" i="57" s="1"/>
  <c r="R22" i="57" s="1"/>
  <c r="U4" i="52"/>
  <c r="S14" i="57" s="1"/>
  <c r="S19" i="57" s="1"/>
  <c r="S21" i="57" s="1"/>
  <c r="S22" i="57" s="1"/>
  <c r="V4" i="52"/>
  <c r="T14" i="57" s="1"/>
  <c r="T19" i="57" s="1"/>
  <c r="T21" i="57" s="1"/>
  <c r="T22" i="57" s="1"/>
  <c r="W4" i="52"/>
  <c r="U14" i="57" s="1"/>
  <c r="U19" i="57" s="1"/>
  <c r="U21" i="57" s="1"/>
  <c r="U22" i="57" s="1"/>
  <c r="X4" i="52"/>
  <c r="V14" i="57" s="1"/>
  <c r="V19" i="57" s="1"/>
  <c r="V21" i="57" s="1"/>
  <c r="V22" i="57" s="1"/>
  <c r="Y4" i="52"/>
  <c r="W14" i="57" s="1"/>
  <c r="W19" i="57" s="1"/>
  <c r="W21" i="57" s="1"/>
  <c r="W22" i="57" s="1"/>
  <c r="Z4" i="52"/>
  <c r="X14" i="57" s="1"/>
  <c r="X19" i="57" s="1"/>
  <c r="X21" i="57" s="1"/>
  <c r="X22" i="57" s="1"/>
  <c r="AA4" i="52"/>
  <c r="Y14" i="57" s="1"/>
  <c r="Y19" i="57" s="1"/>
  <c r="Y21" i="57" s="1"/>
  <c r="Y22" i="57" s="1"/>
  <c r="AB4" i="52"/>
  <c r="Z14" i="57" s="1"/>
  <c r="Z19" i="57" s="1"/>
  <c r="Z21" i="57" s="1"/>
  <c r="Z22" i="57" s="1"/>
  <c r="AC4" i="52"/>
  <c r="AA14" i="57" s="1"/>
  <c r="AA19" i="57" s="1"/>
  <c r="AA21" i="57" s="1"/>
  <c r="AA22" i="57" s="1"/>
  <c r="AD4" i="52"/>
  <c r="AB14" i="57" s="1"/>
  <c r="AB19" i="57" s="1"/>
  <c r="AB21" i="57" s="1"/>
  <c r="AB22" i="57" s="1"/>
  <c r="G5" i="52"/>
  <c r="E14" i="58" s="1"/>
  <c r="E19" i="58" s="1"/>
  <c r="E21" i="58" s="1"/>
  <c r="E22" i="58" s="1"/>
  <c r="H5" i="52"/>
  <c r="F14" i="58" s="1"/>
  <c r="F19" i="58" s="1"/>
  <c r="F21" i="58" s="1"/>
  <c r="F22" i="58" s="1"/>
  <c r="I5" i="52"/>
  <c r="G14" i="58" s="1"/>
  <c r="G19" i="58" s="1"/>
  <c r="G21" i="58" s="1"/>
  <c r="G22" i="58" s="1"/>
  <c r="J5" i="52"/>
  <c r="H14" i="58" s="1"/>
  <c r="H19" i="58" s="1"/>
  <c r="H21" i="58" s="1"/>
  <c r="H22" i="58" s="1"/>
  <c r="K5" i="52"/>
  <c r="I14" i="58" s="1"/>
  <c r="I19" i="58" s="1"/>
  <c r="I21" i="58" s="1"/>
  <c r="I22" i="58" s="1"/>
  <c r="L5" i="52"/>
  <c r="J14" i="58" s="1"/>
  <c r="J19" i="58" s="1"/>
  <c r="J21" i="58" s="1"/>
  <c r="J22" i="58" s="1"/>
  <c r="M5" i="52"/>
  <c r="K14" i="58" s="1"/>
  <c r="K19" i="58" s="1"/>
  <c r="K21" i="58" s="1"/>
  <c r="K22" i="58" s="1"/>
  <c r="N5" i="52"/>
  <c r="L14" i="58" s="1"/>
  <c r="L19" i="58" s="1"/>
  <c r="L21" i="58" s="1"/>
  <c r="L22" i="58" s="1"/>
  <c r="O5" i="52"/>
  <c r="M14" i="58" s="1"/>
  <c r="M19" i="58" s="1"/>
  <c r="M21" i="58" s="1"/>
  <c r="M22" i="58" s="1"/>
  <c r="P5" i="52"/>
  <c r="Q5" i="52"/>
  <c r="R5" i="52"/>
  <c r="P14" i="58" s="1"/>
  <c r="P19" i="58" s="1"/>
  <c r="P21" i="58" s="1"/>
  <c r="P22" i="58" s="1"/>
  <c r="S5" i="52"/>
  <c r="T5" i="52"/>
  <c r="U5" i="52"/>
  <c r="S14" i="58" s="1"/>
  <c r="S19" i="58" s="1"/>
  <c r="S21" i="58" s="1"/>
  <c r="S22" i="58" s="1"/>
  <c r="V5" i="52"/>
  <c r="T14" i="58" s="1"/>
  <c r="T19" i="58" s="1"/>
  <c r="T21" i="58" s="1"/>
  <c r="T22" i="58" s="1"/>
  <c r="W5" i="52"/>
  <c r="U14" i="58" s="1"/>
  <c r="U19" i="58" s="1"/>
  <c r="U21" i="58" s="1"/>
  <c r="U22" i="58" s="1"/>
  <c r="X5" i="52"/>
  <c r="V14" i="58" s="1"/>
  <c r="V19" i="58" s="1"/>
  <c r="V21" i="58" s="1"/>
  <c r="V22" i="58" s="1"/>
  <c r="Y5" i="52"/>
  <c r="W14" i="58" s="1"/>
  <c r="W19" i="58" s="1"/>
  <c r="W21" i="58" s="1"/>
  <c r="W22" i="58" s="1"/>
  <c r="Z5" i="52"/>
  <c r="X14" i="58" s="1"/>
  <c r="X19" i="58" s="1"/>
  <c r="X21" i="58" s="1"/>
  <c r="X22" i="58" s="1"/>
  <c r="AA5" i="52"/>
  <c r="Y14" i="58" s="1"/>
  <c r="Y19" i="58" s="1"/>
  <c r="Y21" i="58" s="1"/>
  <c r="Y22" i="58" s="1"/>
  <c r="AB5" i="52"/>
  <c r="Z14" i="58" s="1"/>
  <c r="Z19" i="58" s="1"/>
  <c r="Z21" i="58" s="1"/>
  <c r="Z22" i="58" s="1"/>
  <c r="AC5" i="52"/>
  <c r="AD5" i="52"/>
  <c r="AB14" i="58" s="1"/>
  <c r="AB19" i="58" s="1"/>
  <c r="AB21" i="58" s="1"/>
  <c r="AB22" i="58" s="1"/>
  <c r="G6" i="52"/>
  <c r="E14" i="59" s="1"/>
  <c r="E19" i="59" s="1"/>
  <c r="E21" i="59" s="1"/>
  <c r="E22" i="59" s="1"/>
  <c r="H6" i="52"/>
  <c r="F14" i="59" s="1"/>
  <c r="F19" i="59" s="1"/>
  <c r="F21" i="59" s="1"/>
  <c r="F22" i="59" s="1"/>
  <c r="I6" i="52"/>
  <c r="G14" i="59" s="1"/>
  <c r="G19" i="59" s="1"/>
  <c r="G21" i="59" s="1"/>
  <c r="G22" i="59" s="1"/>
  <c r="J6" i="52"/>
  <c r="H14" i="59" s="1"/>
  <c r="H19" i="59" s="1"/>
  <c r="H21" i="59" s="1"/>
  <c r="H22" i="59" s="1"/>
  <c r="K6" i="52"/>
  <c r="I14" i="59" s="1"/>
  <c r="I19" i="59" s="1"/>
  <c r="I21" i="59" s="1"/>
  <c r="I22" i="59" s="1"/>
  <c r="L6" i="52"/>
  <c r="J14" i="59" s="1"/>
  <c r="J19" i="59" s="1"/>
  <c r="J21" i="59" s="1"/>
  <c r="J22" i="59" s="1"/>
  <c r="M6" i="52"/>
  <c r="K14" i="59" s="1"/>
  <c r="K19" i="59" s="1"/>
  <c r="K21" i="59" s="1"/>
  <c r="K22" i="59" s="1"/>
  <c r="N6" i="52"/>
  <c r="L14" i="59" s="1"/>
  <c r="L19" i="59" s="1"/>
  <c r="L21" i="59" s="1"/>
  <c r="L22" i="59" s="1"/>
  <c r="O6" i="52"/>
  <c r="M14" i="59" s="1"/>
  <c r="M19" i="59" s="1"/>
  <c r="M21" i="59" s="1"/>
  <c r="M22" i="59" s="1"/>
  <c r="P6" i="52"/>
  <c r="N14" i="59" s="1"/>
  <c r="N19" i="59" s="1"/>
  <c r="N21" i="59" s="1"/>
  <c r="N22" i="59" s="1"/>
  <c r="Q6" i="52"/>
  <c r="O14" i="59" s="1"/>
  <c r="O19" i="59" s="1"/>
  <c r="O21" i="59" s="1"/>
  <c r="O22" i="59" s="1"/>
  <c r="R6" i="52"/>
  <c r="P14" i="59" s="1"/>
  <c r="P19" i="59" s="1"/>
  <c r="P21" i="59" s="1"/>
  <c r="P22" i="59" s="1"/>
  <c r="S6" i="52"/>
  <c r="Q14" i="59" s="1"/>
  <c r="Q19" i="59" s="1"/>
  <c r="Q21" i="59" s="1"/>
  <c r="Q22" i="59" s="1"/>
  <c r="T6" i="52"/>
  <c r="R14" i="59" s="1"/>
  <c r="R19" i="59" s="1"/>
  <c r="R21" i="59" s="1"/>
  <c r="R22" i="59" s="1"/>
  <c r="U6" i="52"/>
  <c r="S14" i="59" s="1"/>
  <c r="S19" i="59" s="1"/>
  <c r="S21" i="59" s="1"/>
  <c r="S22" i="59" s="1"/>
  <c r="V6" i="52"/>
  <c r="T14" i="59" s="1"/>
  <c r="T19" i="59" s="1"/>
  <c r="T21" i="59" s="1"/>
  <c r="T22" i="59" s="1"/>
  <c r="W6" i="52"/>
  <c r="U14" i="59" s="1"/>
  <c r="U19" i="59" s="1"/>
  <c r="U21" i="59" s="1"/>
  <c r="U22" i="59" s="1"/>
  <c r="X6" i="52"/>
  <c r="Y6" i="52"/>
  <c r="W14" i="59" s="1"/>
  <c r="W19" i="59" s="1"/>
  <c r="W21" i="59" s="1"/>
  <c r="W22" i="59" s="1"/>
  <c r="Z6" i="52"/>
  <c r="AA6" i="52"/>
  <c r="Y14" i="59" s="1"/>
  <c r="Y19" i="59" s="1"/>
  <c r="Y21" i="59" s="1"/>
  <c r="Y22" i="59" s="1"/>
  <c r="AB6" i="52"/>
  <c r="Z14" i="59" s="1"/>
  <c r="Z19" i="59" s="1"/>
  <c r="Z21" i="59" s="1"/>
  <c r="Z22" i="59" s="1"/>
  <c r="AC6" i="52"/>
  <c r="AA14" i="59" s="1"/>
  <c r="AA19" i="59" s="1"/>
  <c r="AA21" i="59" s="1"/>
  <c r="AA22" i="59" s="1"/>
  <c r="AD6" i="52"/>
  <c r="AB14" i="59" s="1"/>
  <c r="AB19" i="59" s="1"/>
  <c r="AB21" i="59" s="1"/>
  <c r="AB22" i="59" s="1"/>
  <c r="G7" i="52"/>
  <c r="E14" i="60" s="1"/>
  <c r="E19" i="60" s="1"/>
  <c r="E21" i="60" s="1"/>
  <c r="E22" i="60" s="1"/>
  <c r="H7" i="52"/>
  <c r="I7" i="52"/>
  <c r="J7" i="52"/>
  <c r="H14" i="60" s="1"/>
  <c r="H19" i="60" s="1"/>
  <c r="H21" i="60" s="1"/>
  <c r="H22" i="60" s="1"/>
  <c r="K7" i="52"/>
  <c r="I14" i="60" s="1"/>
  <c r="I19" i="60" s="1"/>
  <c r="I21" i="60" s="1"/>
  <c r="I22" i="60" s="1"/>
  <c r="L7" i="52"/>
  <c r="J14" i="60" s="1"/>
  <c r="J19" i="60" s="1"/>
  <c r="J21" i="60" s="1"/>
  <c r="J22" i="60" s="1"/>
  <c r="M7" i="52"/>
  <c r="K14" i="60" s="1"/>
  <c r="K19" i="60" s="1"/>
  <c r="K21" i="60" s="1"/>
  <c r="K22" i="60" s="1"/>
  <c r="N7" i="52"/>
  <c r="L14" i="60" s="1"/>
  <c r="L19" i="60" s="1"/>
  <c r="L21" i="60" s="1"/>
  <c r="L22" i="60" s="1"/>
  <c r="O7" i="52"/>
  <c r="M14" i="60" s="1"/>
  <c r="M19" i="60" s="1"/>
  <c r="M21" i="60" s="1"/>
  <c r="M22" i="60" s="1"/>
  <c r="P7" i="52"/>
  <c r="N14" i="60" s="1"/>
  <c r="N19" i="60" s="1"/>
  <c r="N21" i="60" s="1"/>
  <c r="N22" i="60" s="1"/>
  <c r="Q7" i="52"/>
  <c r="O14" i="60" s="1"/>
  <c r="O19" i="60" s="1"/>
  <c r="O21" i="60" s="1"/>
  <c r="O22" i="60" s="1"/>
  <c r="R7" i="52"/>
  <c r="P14" i="60" s="1"/>
  <c r="P19" i="60" s="1"/>
  <c r="P21" i="60" s="1"/>
  <c r="P22" i="60" s="1"/>
  <c r="S7" i="52"/>
  <c r="Q14" i="60" s="1"/>
  <c r="Q19" i="60" s="1"/>
  <c r="Q21" i="60" s="1"/>
  <c r="Q22" i="60" s="1"/>
  <c r="T7" i="52"/>
  <c r="R14" i="60" s="1"/>
  <c r="R19" i="60" s="1"/>
  <c r="R21" i="60" s="1"/>
  <c r="R22" i="60" s="1"/>
  <c r="U7" i="52"/>
  <c r="S14" i="60" s="1"/>
  <c r="S19" i="60" s="1"/>
  <c r="S21" i="60" s="1"/>
  <c r="S22" i="60" s="1"/>
  <c r="V7" i="52"/>
  <c r="T14" i="60" s="1"/>
  <c r="T19" i="60" s="1"/>
  <c r="T21" i="60" s="1"/>
  <c r="T22" i="60" s="1"/>
  <c r="W7" i="52"/>
  <c r="U14" i="60" s="1"/>
  <c r="U19" i="60" s="1"/>
  <c r="U21" i="60" s="1"/>
  <c r="U22" i="60" s="1"/>
  <c r="X7" i="52"/>
  <c r="V14" i="60" s="1"/>
  <c r="V19" i="60" s="1"/>
  <c r="V21" i="60" s="1"/>
  <c r="V22" i="60" s="1"/>
  <c r="Y7" i="52"/>
  <c r="W14" i="60" s="1"/>
  <c r="W19" i="60" s="1"/>
  <c r="W21" i="60" s="1"/>
  <c r="W22" i="60" s="1"/>
  <c r="Z7" i="52"/>
  <c r="X14" i="60" s="1"/>
  <c r="X19" i="60" s="1"/>
  <c r="X21" i="60" s="1"/>
  <c r="X22" i="60" s="1"/>
  <c r="AA7" i="52"/>
  <c r="Y14" i="60" s="1"/>
  <c r="Y19" i="60" s="1"/>
  <c r="Y21" i="60" s="1"/>
  <c r="Y22" i="60" s="1"/>
  <c r="AB7" i="52"/>
  <c r="Z14" i="60" s="1"/>
  <c r="Z19" i="60" s="1"/>
  <c r="Z21" i="60" s="1"/>
  <c r="Z22" i="60" s="1"/>
  <c r="AC7" i="52"/>
  <c r="AA14" i="60" s="1"/>
  <c r="AA19" i="60" s="1"/>
  <c r="AA21" i="60" s="1"/>
  <c r="AA22" i="60" s="1"/>
  <c r="AD7" i="52"/>
  <c r="AB14" i="60" s="1"/>
  <c r="AB19" i="60" s="1"/>
  <c r="AB21" i="60" s="1"/>
  <c r="AB22" i="60" s="1"/>
  <c r="G8" i="52"/>
  <c r="E14" i="61" s="1"/>
  <c r="E19" i="61" s="1"/>
  <c r="E21" i="61" s="1"/>
  <c r="E22" i="61" s="1"/>
  <c r="H8" i="52"/>
  <c r="F14" i="61" s="1"/>
  <c r="F19" i="61" s="1"/>
  <c r="F21" i="61" s="1"/>
  <c r="F22" i="61" s="1"/>
  <c r="I8" i="52"/>
  <c r="J8" i="52"/>
  <c r="H14" i="61" s="1"/>
  <c r="H19" i="61" s="1"/>
  <c r="H21" i="61" s="1"/>
  <c r="H22" i="61" s="1"/>
  <c r="K8" i="52"/>
  <c r="I14" i="61" s="1"/>
  <c r="I19" i="61" s="1"/>
  <c r="I21" i="61" s="1"/>
  <c r="I22" i="61" s="1"/>
  <c r="L8" i="52"/>
  <c r="M8" i="52"/>
  <c r="K14" i="61" s="1"/>
  <c r="K19" i="61" s="1"/>
  <c r="K21" i="61" s="1"/>
  <c r="K22" i="61" s="1"/>
  <c r="N8" i="52"/>
  <c r="L14" i="61" s="1"/>
  <c r="L19" i="61" s="1"/>
  <c r="L21" i="61" s="1"/>
  <c r="L22" i="61" s="1"/>
  <c r="O8" i="52"/>
  <c r="M14" i="61" s="1"/>
  <c r="M19" i="61" s="1"/>
  <c r="M21" i="61" s="1"/>
  <c r="M22" i="61" s="1"/>
  <c r="P8" i="52"/>
  <c r="N14" i="61" s="1"/>
  <c r="N19" i="61" s="1"/>
  <c r="N21" i="61" s="1"/>
  <c r="N22" i="61" s="1"/>
  <c r="Q8" i="52"/>
  <c r="O14" i="61" s="1"/>
  <c r="O19" i="61" s="1"/>
  <c r="O21" i="61" s="1"/>
  <c r="O22" i="61" s="1"/>
  <c r="R8" i="52"/>
  <c r="P14" i="61" s="1"/>
  <c r="P19" i="61" s="1"/>
  <c r="P21" i="61" s="1"/>
  <c r="P22" i="61" s="1"/>
  <c r="S8" i="52"/>
  <c r="Q14" i="61" s="1"/>
  <c r="Q19" i="61" s="1"/>
  <c r="Q21" i="61" s="1"/>
  <c r="Q22" i="61" s="1"/>
  <c r="T8" i="52"/>
  <c r="R14" i="61" s="1"/>
  <c r="R19" i="61" s="1"/>
  <c r="R21" i="61" s="1"/>
  <c r="R22" i="61" s="1"/>
  <c r="U8" i="52"/>
  <c r="V8" i="52"/>
  <c r="T14" i="61" s="1"/>
  <c r="T19" i="61" s="1"/>
  <c r="T21" i="61" s="1"/>
  <c r="T22" i="61" s="1"/>
  <c r="W8" i="52"/>
  <c r="U14" i="61" s="1"/>
  <c r="U19" i="61" s="1"/>
  <c r="U21" i="61" s="1"/>
  <c r="U22" i="61" s="1"/>
  <c r="X8" i="52"/>
  <c r="V14" i="61" s="1"/>
  <c r="V19" i="61" s="1"/>
  <c r="V21" i="61" s="1"/>
  <c r="V22" i="61" s="1"/>
  <c r="Y8" i="52"/>
  <c r="W14" i="61" s="1"/>
  <c r="W19" i="61" s="1"/>
  <c r="W21" i="61" s="1"/>
  <c r="W22" i="61" s="1"/>
  <c r="Z8" i="52"/>
  <c r="X14" i="61" s="1"/>
  <c r="X19" i="61" s="1"/>
  <c r="X21" i="61" s="1"/>
  <c r="X22" i="61" s="1"/>
  <c r="AA8" i="52"/>
  <c r="Y14" i="61" s="1"/>
  <c r="Y19" i="61" s="1"/>
  <c r="Y21" i="61" s="1"/>
  <c r="Y22" i="61" s="1"/>
  <c r="AB8" i="52"/>
  <c r="Z14" i="61" s="1"/>
  <c r="Z19" i="61" s="1"/>
  <c r="Z21" i="61" s="1"/>
  <c r="Z22" i="61" s="1"/>
  <c r="AC8" i="52"/>
  <c r="AA14" i="61" s="1"/>
  <c r="AA19" i="61" s="1"/>
  <c r="AA21" i="61" s="1"/>
  <c r="AA22" i="61" s="1"/>
  <c r="AD8" i="52"/>
  <c r="AB14" i="61" s="1"/>
  <c r="AB19" i="61" s="1"/>
  <c r="AB21" i="61" s="1"/>
  <c r="AB22" i="61" s="1"/>
  <c r="G9" i="52"/>
  <c r="E14" i="62" s="1"/>
  <c r="H9" i="52"/>
  <c r="F14" i="62" s="1"/>
  <c r="I9" i="52"/>
  <c r="G14" i="62" s="1"/>
  <c r="J9" i="52"/>
  <c r="H14" i="62" s="1"/>
  <c r="K9" i="52"/>
  <c r="I14" i="62" s="1"/>
  <c r="L9" i="52"/>
  <c r="J14" i="62" s="1"/>
  <c r="M9" i="52"/>
  <c r="K14" i="62" s="1"/>
  <c r="N9" i="52"/>
  <c r="L14" i="62" s="1"/>
  <c r="O9" i="52"/>
  <c r="M14" i="62" s="1"/>
  <c r="P9" i="52"/>
  <c r="N14" i="62" s="1"/>
  <c r="Q9" i="52"/>
  <c r="O14" i="62" s="1"/>
  <c r="R9" i="52"/>
  <c r="P14" i="62" s="1"/>
  <c r="S9" i="52"/>
  <c r="Q14" i="62" s="1"/>
  <c r="T9" i="52"/>
  <c r="R14" i="62" s="1"/>
  <c r="U9" i="52"/>
  <c r="S14" i="62" s="1"/>
  <c r="V9" i="52"/>
  <c r="T14" i="62" s="1"/>
  <c r="W9" i="52"/>
  <c r="U14" i="62" s="1"/>
  <c r="X9" i="52"/>
  <c r="V14" i="62" s="1"/>
  <c r="Y9" i="52"/>
  <c r="W14" i="62" s="1"/>
  <c r="Z9" i="52"/>
  <c r="X14" i="62" s="1"/>
  <c r="AA9" i="52"/>
  <c r="Y14" i="62" s="1"/>
  <c r="AB9" i="52"/>
  <c r="Z14" i="62" s="1"/>
  <c r="AC9" i="52"/>
  <c r="AA14" i="62" s="1"/>
  <c r="AD9" i="52"/>
  <c r="AB14" i="62" s="1"/>
  <c r="F19" i="52"/>
  <c r="F18" i="52"/>
  <c r="F17" i="52"/>
  <c r="F16" i="52"/>
  <c r="F15" i="52"/>
  <c r="F14" i="52"/>
  <c r="F13" i="52"/>
  <c r="F12" i="52"/>
  <c r="F9" i="52"/>
  <c r="D14" i="62" s="1"/>
  <c r="F8" i="52"/>
  <c r="D14" i="61" s="1"/>
  <c r="D19" i="61" s="1"/>
  <c r="D21" i="61" s="1"/>
  <c r="D22" i="61" s="1"/>
  <c r="F7" i="52"/>
  <c r="F6" i="52"/>
  <c r="F5" i="52"/>
  <c r="D14" i="58" s="1"/>
  <c r="D19" i="58" s="1"/>
  <c r="D21" i="58" s="1"/>
  <c r="D22" i="58" s="1"/>
  <c r="F4" i="52"/>
  <c r="D14" i="57" s="1"/>
  <c r="D19" i="57" s="1"/>
  <c r="D21" i="57" s="1"/>
  <c r="D22" i="57" s="1"/>
  <c r="F3" i="52"/>
  <c r="D14" i="56" s="1"/>
  <c r="D19" i="56" s="1"/>
  <c r="D21" i="56" s="1"/>
  <c r="D22" i="56" s="1"/>
  <c r="F2" i="52"/>
  <c r="K14" i="56" l="1"/>
  <c r="K19" i="56" s="1"/>
  <c r="K21" i="56" s="1"/>
  <c r="K22" i="56" s="1"/>
  <c r="Q23" i="61"/>
  <c r="Q27" i="61"/>
  <c r="G14" i="60"/>
  <c r="G19" i="60" s="1"/>
  <c r="G21" i="60" s="1"/>
  <c r="G22" i="60" s="1"/>
  <c r="U23" i="58"/>
  <c r="U27" i="58"/>
  <c r="T27" i="61"/>
  <c r="T23" i="61"/>
  <c r="L23" i="60"/>
  <c r="L27" i="60"/>
  <c r="AB27" i="58"/>
  <c r="AB23" i="58"/>
  <c r="T27" i="57"/>
  <c r="T23" i="57"/>
  <c r="L23" i="56"/>
  <c r="L27" i="56"/>
  <c r="R23" i="57"/>
  <c r="R27" i="57"/>
  <c r="Y27" i="58"/>
  <c r="Y23" i="58"/>
  <c r="O23" i="57"/>
  <c r="O27" i="57"/>
  <c r="Z23" i="58"/>
  <c r="Z27" i="58"/>
  <c r="J23" i="56"/>
  <c r="J27" i="56"/>
  <c r="M23" i="57"/>
  <c r="M27" i="57"/>
  <c r="E27" i="56"/>
  <c r="E23" i="56"/>
  <c r="AB27" i="59"/>
  <c r="AB23" i="59"/>
  <c r="T27" i="58"/>
  <c r="T23" i="58"/>
  <c r="L23" i="57"/>
  <c r="L27" i="57"/>
  <c r="AB14" i="42"/>
  <c r="AB19" i="42" s="1"/>
  <c r="AB21" i="42" s="1"/>
  <c r="AB19" i="62"/>
  <c r="AB21" i="62" s="1"/>
  <c r="AB22" i="62" s="1"/>
  <c r="S14" i="61"/>
  <c r="S19" i="61" s="1"/>
  <c r="S21" i="61" s="1"/>
  <c r="S22" i="61" s="1"/>
  <c r="AA27" i="59"/>
  <c r="AA23" i="59"/>
  <c r="S23" i="58"/>
  <c r="S27" i="58"/>
  <c r="K23" i="57"/>
  <c r="K27" i="57"/>
  <c r="AA14" i="42"/>
  <c r="AA19" i="42" s="1"/>
  <c r="AA21" i="42" s="1"/>
  <c r="AA19" i="62"/>
  <c r="AA21" i="62" s="1"/>
  <c r="AA22" i="62" s="1"/>
  <c r="K23" i="60"/>
  <c r="K27" i="60"/>
  <c r="S23" i="57"/>
  <c r="S27" i="57"/>
  <c r="Y14" i="42"/>
  <c r="Y19" i="42" s="1"/>
  <c r="Y21" i="42" s="1"/>
  <c r="Y19" i="62"/>
  <c r="Y21" i="62" s="1"/>
  <c r="Y22" i="62" s="1"/>
  <c r="E23" i="57"/>
  <c r="E27" i="57"/>
  <c r="U14" i="42"/>
  <c r="U19" i="42" s="1"/>
  <c r="U21" i="42" s="1"/>
  <c r="U19" i="62"/>
  <c r="U21" i="62" s="1"/>
  <c r="U22" i="62" s="1"/>
  <c r="O27" i="61"/>
  <c r="O23" i="61"/>
  <c r="AB27" i="56"/>
  <c r="AB23" i="56"/>
  <c r="T19" i="62"/>
  <c r="T21" i="62" s="1"/>
  <c r="T22" i="62" s="1"/>
  <c r="T14" i="42"/>
  <c r="T19" i="42" s="1"/>
  <c r="T21" i="42" s="1"/>
  <c r="X27" i="58"/>
  <c r="X23" i="58"/>
  <c r="R14" i="58"/>
  <c r="R19" i="58" s="1"/>
  <c r="R21" i="58" s="1"/>
  <c r="R22" i="58" s="1"/>
  <c r="G14" i="61"/>
  <c r="G19" i="61" s="1"/>
  <c r="G21" i="61" s="1"/>
  <c r="G22" i="61" s="1"/>
  <c r="D23" i="56"/>
  <c r="D27" i="56"/>
  <c r="AA27" i="60"/>
  <c r="AA23" i="60"/>
  <c r="S27" i="59"/>
  <c r="S23" i="59"/>
  <c r="K23" i="58"/>
  <c r="K27" i="58"/>
  <c r="AA23" i="56"/>
  <c r="AA27" i="56"/>
  <c r="S19" i="62"/>
  <c r="S21" i="62" s="1"/>
  <c r="S22" i="62" s="1"/>
  <c r="S14" i="42"/>
  <c r="S19" i="42" s="1"/>
  <c r="S21" i="42" s="1"/>
  <c r="E23" i="61"/>
  <c r="E27" i="61"/>
  <c r="J23" i="58"/>
  <c r="J27" i="58"/>
  <c r="Z27" i="56"/>
  <c r="Z23" i="56"/>
  <c r="R19" i="62"/>
  <c r="R21" i="62" s="1"/>
  <c r="R22" i="62" s="1"/>
  <c r="R14" i="42"/>
  <c r="R19" i="42" s="1"/>
  <c r="R21" i="42" s="1"/>
  <c r="R23" i="61"/>
  <c r="R27" i="61"/>
  <c r="K23" i="61"/>
  <c r="K27" i="61"/>
  <c r="AB23" i="60"/>
  <c r="AB27" i="60"/>
  <c r="I23" i="58"/>
  <c r="I27" i="58"/>
  <c r="Y27" i="56"/>
  <c r="Y23" i="56"/>
  <c r="Q19" i="62"/>
  <c r="Q21" i="62" s="1"/>
  <c r="Q22" i="62" s="1"/>
  <c r="Q14" i="42"/>
  <c r="Q19" i="42" s="1"/>
  <c r="Q21" i="42" s="1"/>
  <c r="L23" i="58"/>
  <c r="L27" i="58"/>
  <c r="H23" i="58"/>
  <c r="H27" i="58"/>
  <c r="X27" i="56"/>
  <c r="X23" i="56"/>
  <c r="P19" i="62"/>
  <c r="P21" i="62" s="1"/>
  <c r="P22" i="62" s="1"/>
  <c r="P14" i="42"/>
  <c r="P19" i="42" s="1"/>
  <c r="P21" i="42" s="1"/>
  <c r="H23" i="60"/>
  <c r="H27" i="60"/>
  <c r="N14" i="57"/>
  <c r="N19" i="57" s="1"/>
  <c r="N21" i="57" s="1"/>
  <c r="N22" i="57" s="1"/>
  <c r="L23" i="61"/>
  <c r="L27" i="61"/>
  <c r="J14" i="61"/>
  <c r="J19" i="61" s="1"/>
  <c r="J21" i="61" s="1"/>
  <c r="J22" i="61" s="1"/>
  <c r="Y27" i="59"/>
  <c r="Y23" i="59"/>
  <c r="P27" i="58"/>
  <c r="P23" i="58"/>
  <c r="G14" i="57"/>
  <c r="G19" i="57" s="1"/>
  <c r="G21" i="57" s="1"/>
  <c r="G22" i="57" s="1"/>
  <c r="M23" i="58"/>
  <c r="M27" i="58"/>
  <c r="D23" i="58"/>
  <c r="D27" i="58"/>
  <c r="X27" i="60"/>
  <c r="X23" i="60"/>
  <c r="P23" i="59"/>
  <c r="P27" i="59"/>
  <c r="D14" i="60"/>
  <c r="D19" i="60" s="1"/>
  <c r="D21" i="60" s="1"/>
  <c r="D22" i="60" s="1"/>
  <c r="W23" i="60"/>
  <c r="W27" i="60"/>
  <c r="O23" i="59"/>
  <c r="O27" i="59"/>
  <c r="G23" i="58"/>
  <c r="G27" i="58"/>
  <c r="W27" i="56"/>
  <c r="W23" i="56"/>
  <c r="O19" i="62"/>
  <c r="O21" i="62" s="1"/>
  <c r="O22" i="62" s="1"/>
  <c r="O14" i="42"/>
  <c r="O19" i="42" s="1"/>
  <c r="O21" i="42" s="1"/>
  <c r="H27" i="56"/>
  <c r="H23" i="56"/>
  <c r="N27" i="61"/>
  <c r="N23" i="61"/>
  <c r="N14" i="58"/>
  <c r="N19" i="58" s="1"/>
  <c r="N21" i="58" s="1"/>
  <c r="N22" i="58" s="1"/>
  <c r="Q23" i="59"/>
  <c r="Q27" i="59"/>
  <c r="F23" i="58"/>
  <c r="F27" i="58"/>
  <c r="V23" i="56"/>
  <c r="V27" i="56"/>
  <c r="N19" i="62"/>
  <c r="N21" i="62" s="1"/>
  <c r="N22" i="62" s="1"/>
  <c r="N14" i="42"/>
  <c r="N19" i="42" s="1"/>
  <c r="N21" i="42" s="1"/>
  <c r="P23" i="57"/>
  <c r="P27" i="57"/>
  <c r="E27" i="60"/>
  <c r="E23" i="60"/>
  <c r="X14" i="59"/>
  <c r="X19" i="59" s="1"/>
  <c r="X21" i="59" s="1"/>
  <c r="X22" i="59" s="1"/>
  <c r="O14" i="58"/>
  <c r="O19" i="58" s="1"/>
  <c r="O21" i="58" s="1"/>
  <c r="O22" i="58" s="1"/>
  <c r="W14" i="42"/>
  <c r="W19" i="42" s="1"/>
  <c r="W21" i="42" s="1"/>
  <c r="W19" i="62"/>
  <c r="W21" i="62" s="1"/>
  <c r="W22" i="62" s="1"/>
  <c r="V14" i="59"/>
  <c r="V19" i="59" s="1"/>
  <c r="V21" i="59" s="1"/>
  <c r="V22" i="59" s="1"/>
  <c r="U27" i="59"/>
  <c r="U23" i="59"/>
  <c r="Z27" i="60"/>
  <c r="Z23" i="60"/>
  <c r="D23" i="61"/>
  <c r="D27" i="61"/>
  <c r="N23" i="59"/>
  <c r="N27" i="59"/>
  <c r="U23" i="60"/>
  <c r="U27" i="60"/>
  <c r="M27" i="59"/>
  <c r="M23" i="59"/>
  <c r="E27" i="58"/>
  <c r="E23" i="58"/>
  <c r="U23" i="56"/>
  <c r="U27" i="56"/>
  <c r="M19" i="62"/>
  <c r="M21" i="62" s="1"/>
  <c r="M22" i="62" s="1"/>
  <c r="M14" i="42"/>
  <c r="M19" i="42" s="1"/>
  <c r="M21" i="42" s="1"/>
  <c r="AA14" i="58"/>
  <c r="AA19" i="58" s="1"/>
  <c r="AA21" i="58" s="1"/>
  <c r="AA22" i="58" s="1"/>
  <c r="I27" i="60"/>
  <c r="I23" i="60"/>
  <c r="W23" i="58"/>
  <c r="W27" i="58"/>
  <c r="Q14" i="58"/>
  <c r="Q19" i="58" s="1"/>
  <c r="Q21" i="58" s="1"/>
  <c r="Q22" i="58" s="1"/>
  <c r="R23" i="59"/>
  <c r="R27" i="59"/>
  <c r="D14" i="59"/>
  <c r="D19" i="59" s="1"/>
  <c r="D21" i="59" s="1"/>
  <c r="D22" i="59" s="1"/>
  <c r="V27" i="60"/>
  <c r="V23" i="60"/>
  <c r="AB27" i="61"/>
  <c r="AB23" i="61"/>
  <c r="T27" i="60"/>
  <c r="T23" i="60"/>
  <c r="L27" i="59"/>
  <c r="L23" i="59"/>
  <c r="AB23" i="57"/>
  <c r="AB27" i="57"/>
  <c r="T27" i="56"/>
  <c r="T23" i="56"/>
  <c r="L14" i="42"/>
  <c r="L19" i="42" s="1"/>
  <c r="L21" i="42" s="1"/>
  <c r="L19" i="62"/>
  <c r="L21" i="62" s="1"/>
  <c r="L22" i="62" s="1"/>
  <c r="AA27" i="61"/>
  <c r="AA23" i="61"/>
  <c r="AA27" i="57"/>
  <c r="AA23" i="57"/>
  <c r="S27" i="56"/>
  <c r="S23" i="56"/>
  <c r="K19" i="62"/>
  <c r="K21" i="62" s="1"/>
  <c r="K22" i="62" s="1"/>
  <c r="K14" i="42"/>
  <c r="K19" i="42" s="1"/>
  <c r="K21" i="42" s="1"/>
  <c r="I27" i="56"/>
  <c r="I23" i="56"/>
  <c r="Z14" i="42"/>
  <c r="Z19" i="42" s="1"/>
  <c r="Z21" i="42" s="1"/>
  <c r="Z19" i="62"/>
  <c r="Z21" i="62" s="1"/>
  <c r="Z22" i="62" s="1"/>
  <c r="X14" i="42"/>
  <c r="X19" i="42" s="1"/>
  <c r="X21" i="42" s="1"/>
  <c r="X19" i="62"/>
  <c r="X21" i="62" s="1"/>
  <c r="X22" i="62" s="1"/>
  <c r="F27" i="61"/>
  <c r="F23" i="61"/>
  <c r="D23" i="57"/>
  <c r="D27" i="57"/>
  <c r="S27" i="60"/>
  <c r="S23" i="60"/>
  <c r="Z27" i="61"/>
  <c r="Z23" i="61"/>
  <c r="R23" i="60"/>
  <c r="R27" i="60"/>
  <c r="J23" i="59"/>
  <c r="J27" i="59"/>
  <c r="Z23" i="57"/>
  <c r="Z27" i="57"/>
  <c r="R27" i="56"/>
  <c r="R23" i="56"/>
  <c r="J14" i="42"/>
  <c r="J19" i="42" s="1"/>
  <c r="J21" i="42" s="1"/>
  <c r="J19" i="62"/>
  <c r="J21" i="62" s="1"/>
  <c r="J22" i="62" s="1"/>
  <c r="P23" i="61"/>
  <c r="P27" i="61"/>
  <c r="F14" i="56"/>
  <c r="F19" i="56" s="1"/>
  <c r="F21" i="56" s="1"/>
  <c r="F22" i="56" s="1"/>
  <c r="Z23" i="59"/>
  <c r="Z27" i="59"/>
  <c r="I23" i="61"/>
  <c r="I27" i="61"/>
  <c r="D14" i="42"/>
  <c r="D19" i="42" s="1"/>
  <c r="D21" i="42" s="1"/>
  <c r="D19" i="62"/>
  <c r="D21" i="62" s="1"/>
  <c r="D22" i="62" s="1"/>
  <c r="Y23" i="60"/>
  <c r="Y27" i="60"/>
  <c r="K23" i="59"/>
  <c r="K27" i="59"/>
  <c r="Y23" i="61"/>
  <c r="Y27" i="61"/>
  <c r="Q23" i="60"/>
  <c r="Q27" i="60"/>
  <c r="I23" i="59"/>
  <c r="I27" i="59"/>
  <c r="Y27" i="57"/>
  <c r="Y23" i="57"/>
  <c r="Q23" i="56"/>
  <c r="Q27" i="56"/>
  <c r="I14" i="42"/>
  <c r="I19" i="42" s="1"/>
  <c r="I21" i="42" s="1"/>
  <c r="I19" i="62"/>
  <c r="I21" i="62" s="1"/>
  <c r="I22" i="62" s="1"/>
  <c r="J23" i="60"/>
  <c r="J27" i="60"/>
  <c r="V27" i="58"/>
  <c r="V23" i="58"/>
  <c r="J14" i="57"/>
  <c r="J19" i="57" s="1"/>
  <c r="J21" i="57" s="1"/>
  <c r="J22" i="57" s="1"/>
  <c r="F14" i="57"/>
  <c r="F19" i="57" s="1"/>
  <c r="F21" i="57" s="1"/>
  <c r="F22" i="57" s="1"/>
  <c r="P23" i="60"/>
  <c r="P27" i="60"/>
  <c r="H23" i="59"/>
  <c r="H27" i="59"/>
  <c r="X27" i="57"/>
  <c r="X23" i="57"/>
  <c r="P23" i="56"/>
  <c r="P27" i="56"/>
  <c r="H14" i="42"/>
  <c r="H19" i="42" s="1"/>
  <c r="H21" i="42" s="1"/>
  <c r="H19" i="62"/>
  <c r="H21" i="62" s="1"/>
  <c r="H22" i="62" s="1"/>
  <c r="G23" i="56"/>
  <c r="G27" i="56"/>
  <c r="T27" i="59"/>
  <c r="T23" i="59"/>
  <c r="G23" i="59"/>
  <c r="G27" i="59"/>
  <c r="W23" i="57"/>
  <c r="W27" i="57"/>
  <c r="O23" i="56"/>
  <c r="O27" i="56"/>
  <c r="G14" i="42"/>
  <c r="G19" i="42" s="1"/>
  <c r="G21" i="42" s="1"/>
  <c r="G19" i="62"/>
  <c r="G21" i="62" s="1"/>
  <c r="G22" i="62" s="1"/>
  <c r="H14" i="57"/>
  <c r="H19" i="57" s="1"/>
  <c r="H21" i="57" s="1"/>
  <c r="H22" i="57" s="1"/>
  <c r="V14" i="42"/>
  <c r="V19" i="42" s="1"/>
  <c r="V21" i="42" s="1"/>
  <c r="V19" i="62"/>
  <c r="V21" i="62" s="1"/>
  <c r="V22" i="62" s="1"/>
  <c r="W27" i="61"/>
  <c r="W23" i="61"/>
  <c r="N27" i="60"/>
  <c r="N23" i="60"/>
  <c r="V27" i="57"/>
  <c r="V23" i="57"/>
  <c r="N27" i="56"/>
  <c r="N23" i="56"/>
  <c r="F14" i="42"/>
  <c r="F19" i="42" s="1"/>
  <c r="F21" i="42" s="1"/>
  <c r="F19" i="62"/>
  <c r="F21" i="62" s="1"/>
  <c r="F22" i="62" s="1"/>
  <c r="Q14" i="57"/>
  <c r="Q19" i="57" s="1"/>
  <c r="Q21" i="57" s="1"/>
  <c r="Q22" i="57" s="1"/>
  <c r="F14" i="60"/>
  <c r="F19" i="60" s="1"/>
  <c r="F21" i="60" s="1"/>
  <c r="F22" i="60" s="1"/>
  <c r="M23" i="61"/>
  <c r="M27" i="61"/>
  <c r="I14" i="57"/>
  <c r="I19" i="57" s="1"/>
  <c r="I21" i="57" s="1"/>
  <c r="I22" i="57" s="1"/>
  <c r="H27" i="61"/>
  <c r="H23" i="61"/>
  <c r="W23" i="59"/>
  <c r="W27" i="59"/>
  <c r="X27" i="61"/>
  <c r="X23" i="61"/>
  <c r="O23" i="60"/>
  <c r="O27" i="60"/>
  <c r="V27" i="61"/>
  <c r="V23" i="61"/>
  <c r="F23" i="59"/>
  <c r="F27" i="59"/>
  <c r="U27" i="61"/>
  <c r="U23" i="61"/>
  <c r="M23" i="60"/>
  <c r="M27" i="60"/>
  <c r="E23" i="59"/>
  <c r="E27" i="59"/>
  <c r="U23" i="57"/>
  <c r="U27" i="57"/>
  <c r="M27" i="56"/>
  <c r="M23" i="56"/>
  <c r="E14" i="42"/>
  <c r="E19" i="42" s="1"/>
  <c r="E21" i="42" s="1"/>
  <c r="E19" i="62"/>
  <c r="E21" i="62" s="1"/>
  <c r="E22" i="62" s="1"/>
  <c r="V27" i="62" l="1"/>
  <c r="V23" i="62"/>
  <c r="T27" i="62"/>
  <c r="T23" i="62"/>
  <c r="U27" i="62"/>
  <c r="U23" i="62"/>
  <c r="Q27" i="58"/>
  <c r="Q23" i="58"/>
  <c r="R23" i="62"/>
  <c r="R27" i="62"/>
  <c r="Y23" i="62"/>
  <c r="Y27" i="62"/>
  <c r="W27" i="62"/>
  <c r="W23" i="62"/>
  <c r="K23" i="62"/>
  <c r="K27" i="62"/>
  <c r="AA27" i="62"/>
  <c r="AA23" i="62"/>
  <c r="D23" i="60"/>
  <c r="D27" i="60"/>
  <c r="D23" i="59"/>
  <c r="D27" i="59"/>
  <c r="S27" i="62"/>
  <c r="S23" i="62"/>
  <c r="G23" i="62"/>
  <c r="G27" i="62"/>
  <c r="I23" i="57"/>
  <c r="I27" i="57"/>
  <c r="V23" i="59"/>
  <c r="V27" i="59"/>
  <c r="H23" i="62"/>
  <c r="H27" i="62"/>
  <c r="F23" i="60"/>
  <c r="F27" i="60"/>
  <c r="Q27" i="57"/>
  <c r="Q23" i="57"/>
  <c r="F27" i="56"/>
  <c r="F23" i="56"/>
  <c r="O27" i="58"/>
  <c r="O23" i="58"/>
  <c r="X27" i="62"/>
  <c r="X23" i="62"/>
  <c r="P23" i="62"/>
  <c r="P27" i="62"/>
  <c r="N23" i="57"/>
  <c r="N27" i="57"/>
  <c r="G27" i="57"/>
  <c r="G23" i="57"/>
  <c r="F23" i="62"/>
  <c r="F27" i="62"/>
  <c r="J23" i="62"/>
  <c r="J27" i="62"/>
  <c r="L23" i="62"/>
  <c r="L27" i="62"/>
  <c r="O23" i="62"/>
  <c r="O27" i="62"/>
  <c r="D27" i="62"/>
  <c r="D23" i="62"/>
  <c r="S23" i="61"/>
  <c r="S27" i="61"/>
  <c r="N23" i="58"/>
  <c r="N27" i="58"/>
  <c r="F23" i="57"/>
  <c r="F27" i="57"/>
  <c r="J23" i="57"/>
  <c r="J27" i="57"/>
  <c r="AB27" i="62"/>
  <c r="AB23" i="62"/>
  <c r="AA27" i="58"/>
  <c r="AA23" i="58"/>
  <c r="E27" i="62"/>
  <c r="E23" i="62"/>
  <c r="J27" i="61"/>
  <c r="J23" i="61"/>
  <c r="G23" i="60"/>
  <c r="G27" i="60"/>
  <c r="Z23" i="62"/>
  <c r="Z27" i="62"/>
  <c r="G27" i="61"/>
  <c r="G23" i="61"/>
  <c r="H23" i="57"/>
  <c r="H27" i="57"/>
  <c r="Q23" i="62"/>
  <c r="Q27" i="62"/>
  <c r="R23" i="58"/>
  <c r="R27" i="58"/>
  <c r="X23" i="59"/>
  <c r="X27" i="59"/>
  <c r="N27" i="62"/>
  <c r="N23" i="62"/>
  <c r="M23" i="62"/>
  <c r="M27" i="62"/>
  <c r="I23" i="62"/>
  <c r="I27" i="62"/>
  <c r="K23" i="56"/>
  <c r="K27" i="56"/>
  <c r="B11" i="42"/>
  <c r="B26" i="42" s="1"/>
  <c r="C11" i="42"/>
  <c r="C26" i="42" s="1"/>
  <c r="B22" i="42" l="1"/>
  <c r="B6" i="42" l="1"/>
  <c r="B12" i="42" s="1"/>
  <c r="C6" i="42"/>
  <c r="C12" i="42" s="1"/>
  <c r="B27" i="42"/>
  <c r="B23" i="42"/>
  <c r="C14" i="51" l="1"/>
  <c r="C13" i="51"/>
  <c r="D5" i="51"/>
  <c r="E6" i="53" s="1"/>
  <c r="D4" i="51"/>
  <c r="C5" i="51"/>
  <c r="D6" i="53" s="1"/>
  <c r="C4" i="51"/>
  <c r="B7" i="42"/>
  <c r="C22" i="42"/>
  <c r="C7" i="42"/>
  <c r="E5" i="53" l="1"/>
  <c r="D2" i="51"/>
  <c r="D5" i="53"/>
  <c r="C2" i="51"/>
  <c r="C27" i="42"/>
  <c r="C23" i="42"/>
  <c r="D13" i="51" l="1"/>
  <c r="D14" i="51"/>
  <c r="E11" i="42"/>
  <c r="E26" i="42" s="1"/>
  <c r="F11" i="42"/>
  <c r="F26" i="42" s="1"/>
  <c r="G11" i="42"/>
  <c r="G26" i="42" s="1"/>
  <c r="H11" i="42"/>
  <c r="H26" i="42" s="1"/>
  <c r="I11" i="42"/>
  <c r="I26" i="42" s="1"/>
  <c r="J11" i="42"/>
  <c r="J26" i="42" s="1"/>
  <c r="K11" i="42"/>
  <c r="K26" i="42" s="1"/>
  <c r="L11" i="42"/>
  <c r="L26" i="42" s="1"/>
  <c r="M11" i="42"/>
  <c r="M26" i="42" s="1"/>
  <c r="N11" i="42"/>
  <c r="N26" i="42" s="1"/>
  <c r="O11" i="42"/>
  <c r="O26" i="42" s="1"/>
  <c r="P11" i="42"/>
  <c r="P26" i="42" s="1"/>
  <c r="Q11" i="42"/>
  <c r="Q26" i="42" s="1"/>
  <c r="R11" i="42"/>
  <c r="R26" i="42" s="1"/>
  <c r="S11" i="42"/>
  <c r="S26" i="42" s="1"/>
  <c r="T11" i="42"/>
  <c r="T26" i="42" s="1"/>
  <c r="U11" i="42"/>
  <c r="U26" i="42" s="1"/>
  <c r="V11" i="42"/>
  <c r="V26" i="42" s="1"/>
  <c r="W11" i="42"/>
  <c r="W26" i="42" s="1"/>
  <c r="X11" i="42"/>
  <c r="X26" i="42" s="1"/>
  <c r="Y11" i="42"/>
  <c r="Y26" i="42" s="1"/>
  <c r="Z11" i="42"/>
  <c r="Z26" i="42" s="1"/>
  <c r="AA11" i="42"/>
  <c r="AA26" i="42" s="1"/>
  <c r="AB11" i="42"/>
  <c r="AB26" i="42" s="1"/>
  <c r="D11" i="42"/>
  <c r="D26" i="42" s="1"/>
  <c r="F22" i="42" l="1"/>
  <c r="L22" i="42"/>
  <c r="M22" i="42"/>
  <c r="G22" i="42"/>
  <c r="G6" i="42"/>
  <c r="G7" i="42" s="1"/>
  <c r="AA6" i="42"/>
  <c r="AA7" i="42" s="1"/>
  <c r="AA22" i="42"/>
  <c r="Y6" i="42"/>
  <c r="Y7" i="42" s="1"/>
  <c r="Y22" i="42"/>
  <c r="Z6" i="42"/>
  <c r="Z12" i="42" s="1"/>
  <c r="Z22" i="42"/>
  <c r="D6" i="42"/>
  <c r="D7" i="42" s="1"/>
  <c r="D22" i="42"/>
  <c r="X6" i="42"/>
  <c r="X12" i="42" s="1"/>
  <c r="X22" i="42"/>
  <c r="AB6" i="42"/>
  <c r="AB7" i="42" s="1"/>
  <c r="AB22" i="42"/>
  <c r="AA5" i="51" l="1"/>
  <c r="AA4" i="51"/>
  <c r="AA2" i="51" s="1"/>
  <c r="Y4" i="51"/>
  <c r="Y2" i="51" s="1"/>
  <c r="Y5" i="51"/>
  <c r="F6" i="42"/>
  <c r="F12" i="42" s="1"/>
  <c r="E22" i="42"/>
  <c r="L6" i="42"/>
  <c r="L7" i="42" s="1"/>
  <c r="E6" i="42"/>
  <c r="E7" i="42" s="1"/>
  <c r="M6" i="42"/>
  <c r="M12" i="42" s="1"/>
  <c r="G12" i="42"/>
  <c r="Z7" i="42"/>
  <c r="AA12" i="42"/>
  <c r="M23" i="42"/>
  <c r="M27" i="42"/>
  <c r="Y12" i="42"/>
  <c r="X27" i="42"/>
  <c r="X23" i="42"/>
  <c r="X7" i="42"/>
  <c r="F7" i="42"/>
  <c r="F23" i="42"/>
  <c r="F27" i="42"/>
  <c r="Z27" i="42"/>
  <c r="Z23" i="42"/>
  <c r="Y27" i="42"/>
  <c r="Y23" i="42"/>
  <c r="AA27" i="42"/>
  <c r="AA23" i="42"/>
  <c r="G27" i="42"/>
  <c r="G23" i="42"/>
  <c r="L23" i="42"/>
  <c r="L27" i="42"/>
  <c r="AB23" i="42"/>
  <c r="AB27" i="42"/>
  <c r="D27" i="42"/>
  <c r="D23" i="42"/>
  <c r="S6" i="42"/>
  <c r="S7" i="42" s="1"/>
  <c r="S22" i="42"/>
  <c r="W6" i="42"/>
  <c r="W12" i="42" s="1"/>
  <c r="W22" i="42"/>
  <c r="K6" i="42"/>
  <c r="K7" i="42" s="1"/>
  <c r="K22" i="42"/>
  <c r="J6" i="42"/>
  <c r="J7" i="42" s="1"/>
  <c r="J22" i="42"/>
  <c r="D12" i="42"/>
  <c r="U6" i="42"/>
  <c r="U22" i="42"/>
  <c r="T6" i="42"/>
  <c r="T22" i="42"/>
  <c r="R6" i="42"/>
  <c r="R7" i="42" s="1"/>
  <c r="R22" i="42"/>
  <c r="P6" i="42"/>
  <c r="P7" i="42" s="1"/>
  <c r="P22" i="42"/>
  <c r="O6" i="42"/>
  <c r="O12" i="42" s="1"/>
  <c r="O22" i="42"/>
  <c r="V6" i="42"/>
  <c r="V7" i="42" s="1"/>
  <c r="V22" i="42"/>
  <c r="I6" i="42"/>
  <c r="I22" i="42"/>
  <c r="AB12" i="42"/>
  <c r="N6" i="42"/>
  <c r="N12" i="42" s="1"/>
  <c r="N22" i="42"/>
  <c r="H6" i="42"/>
  <c r="H22" i="42"/>
  <c r="Q6" i="42"/>
  <c r="Q12" i="42" s="1"/>
  <c r="Q22" i="42"/>
  <c r="R4" i="51" l="1"/>
  <c r="R2" i="51" s="1"/>
  <c r="R5" i="51"/>
  <c r="E4" i="51"/>
  <c r="E2" i="51" s="1"/>
  <c r="E5" i="51"/>
  <c r="H13" i="51"/>
  <c r="I7" i="53" s="1"/>
  <c r="H14" i="51"/>
  <c r="I8" i="53" s="1"/>
  <c r="Z14" i="51"/>
  <c r="AA8" i="53" s="1"/>
  <c r="Z13" i="51"/>
  <c r="AA7" i="53" s="1"/>
  <c r="Y13" i="51"/>
  <c r="Z7" i="53" s="1"/>
  <c r="Y14" i="51"/>
  <c r="Z8" i="53" s="1"/>
  <c r="AB5" i="51"/>
  <c r="AB4" i="51"/>
  <c r="AB2" i="51" s="1"/>
  <c r="AC5" i="51"/>
  <c r="AC4" i="51"/>
  <c r="AC2" i="51" s="1"/>
  <c r="M13" i="51"/>
  <c r="N7" i="53" s="1"/>
  <c r="M14" i="51"/>
  <c r="N8" i="53" s="1"/>
  <c r="Z4" i="51"/>
  <c r="Z2" i="51" s="1"/>
  <c r="Z5" i="51"/>
  <c r="O5" i="51"/>
  <c r="O4" i="51"/>
  <c r="O2" i="51" s="1"/>
  <c r="X5" i="51"/>
  <c r="X4" i="51"/>
  <c r="X2" i="51" s="1"/>
  <c r="E13" i="51"/>
  <c r="F7" i="53" s="1"/>
  <c r="E14" i="51"/>
  <c r="F8" i="53" s="1"/>
  <c r="AB13" i="51"/>
  <c r="AC7" i="53" s="1"/>
  <c r="AB14" i="51"/>
  <c r="AC8" i="53" s="1"/>
  <c r="AA13" i="51"/>
  <c r="AB7" i="53" s="1"/>
  <c r="AA14" i="51"/>
  <c r="AB8" i="53" s="1"/>
  <c r="N14" i="51"/>
  <c r="O8" i="53" s="1"/>
  <c r="N13" i="51"/>
  <c r="O7" i="53" s="1"/>
  <c r="H4" i="51"/>
  <c r="H2" i="51" s="1"/>
  <c r="H5" i="51"/>
  <c r="P4" i="51"/>
  <c r="P2" i="51" s="1"/>
  <c r="P5" i="51"/>
  <c r="AC13" i="51"/>
  <c r="AD7" i="53" s="1"/>
  <c r="AC14" i="51"/>
  <c r="AD8" i="53" s="1"/>
  <c r="G13" i="51"/>
  <c r="H7" i="53" s="1"/>
  <c r="G14" i="51"/>
  <c r="H8" i="53" s="1"/>
  <c r="N4" i="51"/>
  <c r="N2" i="51" s="1"/>
  <c r="N5" i="51"/>
  <c r="G5" i="51"/>
  <c r="G4" i="51"/>
  <c r="G2" i="51" s="1"/>
  <c r="L12" i="42"/>
  <c r="E12" i="42"/>
  <c r="M7" i="42"/>
  <c r="E23" i="42"/>
  <c r="E27" i="42"/>
  <c r="J12" i="42"/>
  <c r="V12" i="42"/>
  <c r="U27" i="42"/>
  <c r="U23" i="42"/>
  <c r="J27" i="42"/>
  <c r="J23" i="42"/>
  <c r="S27" i="42"/>
  <c r="S23" i="42"/>
  <c r="I27" i="42"/>
  <c r="I23" i="42"/>
  <c r="S12" i="42"/>
  <c r="V27" i="42"/>
  <c r="V23" i="42"/>
  <c r="K12" i="42"/>
  <c r="O23" i="42"/>
  <c r="O27" i="42"/>
  <c r="H23" i="42"/>
  <c r="H27" i="42"/>
  <c r="P27" i="42"/>
  <c r="P23" i="42"/>
  <c r="K23" i="42"/>
  <c r="K27" i="42"/>
  <c r="R27" i="42"/>
  <c r="R23" i="42"/>
  <c r="W27" i="42"/>
  <c r="W23" i="42"/>
  <c r="N23" i="42"/>
  <c r="N27" i="42"/>
  <c r="Q27" i="42"/>
  <c r="Q23" i="42"/>
  <c r="T27" i="42"/>
  <c r="T23" i="42"/>
  <c r="T7" i="42"/>
  <c r="T12" i="42"/>
  <c r="U7" i="42"/>
  <c r="U12" i="42"/>
  <c r="O7" i="42"/>
  <c r="R12" i="42"/>
  <c r="I12" i="42"/>
  <c r="I7" i="42"/>
  <c r="P12" i="42"/>
  <c r="N7" i="42"/>
  <c r="H7" i="42"/>
  <c r="H12" i="42"/>
  <c r="Q7" i="42"/>
  <c r="W7" i="42"/>
  <c r="R14" i="51" l="1"/>
  <c r="S8" i="53" s="1"/>
  <c r="R13" i="51"/>
  <c r="S7" i="53" s="1"/>
  <c r="J14" i="51"/>
  <c r="K8" i="53" s="1"/>
  <c r="J13" i="51"/>
  <c r="K7" i="53" s="1"/>
  <c r="K13" i="51"/>
  <c r="L7" i="53" s="1"/>
  <c r="K14" i="51"/>
  <c r="L8" i="53" s="1"/>
  <c r="K5" i="51"/>
  <c r="K4" i="51"/>
  <c r="K2" i="51" s="1"/>
  <c r="F5" i="51"/>
  <c r="E7" i="51" s="1"/>
  <c r="F7" i="51" s="1"/>
  <c r="G7" i="51" s="1"/>
  <c r="H7" i="51" s="1"/>
  <c r="I7" i="51" s="1"/>
  <c r="J7" i="51" s="1"/>
  <c r="K7" i="51" s="1"/>
  <c r="L7" i="51" s="1"/>
  <c r="M7" i="51" s="1"/>
  <c r="N7" i="51" s="1"/>
  <c r="O7" i="51" s="1"/>
  <c r="P7" i="51" s="1"/>
  <c r="Q7" i="51" s="1"/>
  <c r="R7" i="51" s="1"/>
  <c r="S7" i="51" s="1"/>
  <c r="T7" i="51" s="1"/>
  <c r="U7" i="51" s="1"/>
  <c r="V7" i="51" s="1"/>
  <c r="W7" i="51" s="1"/>
  <c r="X7" i="51" s="1"/>
  <c r="Y7" i="51" s="1"/>
  <c r="Z7" i="51" s="1"/>
  <c r="AA7" i="51" s="1"/>
  <c r="AB7" i="51" s="1"/>
  <c r="AC7" i="51" s="1"/>
  <c r="F4" i="51"/>
  <c r="F2" i="51" s="1"/>
  <c r="Q5" i="51"/>
  <c r="Q4" i="51"/>
  <c r="Q2" i="51" s="1"/>
  <c r="X13" i="51"/>
  <c r="Y7" i="53" s="1"/>
  <c r="X14" i="51"/>
  <c r="Y8" i="53" s="1"/>
  <c r="I4" i="51"/>
  <c r="I2" i="51" s="1"/>
  <c r="I5" i="51"/>
  <c r="V4" i="51"/>
  <c r="V2" i="51" s="1"/>
  <c r="V5" i="51"/>
  <c r="O13" i="51"/>
  <c r="P7" i="53" s="1"/>
  <c r="O14" i="51"/>
  <c r="P8" i="53" s="1"/>
  <c r="P13" i="51"/>
  <c r="Q7" i="53" s="1"/>
  <c r="P14" i="51"/>
  <c r="Q8" i="53" s="1"/>
  <c r="W13" i="51"/>
  <c r="X7" i="53" s="1"/>
  <c r="W14" i="51"/>
  <c r="X8" i="53" s="1"/>
  <c r="F14" i="51"/>
  <c r="G8" i="53" s="1"/>
  <c r="F13" i="51"/>
  <c r="G7" i="53" s="1"/>
  <c r="M5" i="51"/>
  <c r="M4" i="51"/>
  <c r="M2" i="51" s="1"/>
  <c r="J4" i="51"/>
  <c r="J2" i="51" s="1"/>
  <c r="J5" i="51"/>
  <c r="U13" i="51"/>
  <c r="V7" i="53" s="1"/>
  <c r="U14" i="51"/>
  <c r="V8" i="53" s="1"/>
  <c r="S13" i="51"/>
  <c r="T7" i="53" s="1"/>
  <c r="S14" i="51"/>
  <c r="T8" i="53" s="1"/>
  <c r="Q13" i="51"/>
  <c r="R7" i="53" s="1"/>
  <c r="Q14" i="51"/>
  <c r="R8" i="53" s="1"/>
  <c r="T4" i="51"/>
  <c r="T2" i="51" s="1"/>
  <c r="T5" i="51"/>
  <c r="T13" i="51"/>
  <c r="U7" i="53" s="1"/>
  <c r="T14" i="51"/>
  <c r="U8" i="53" s="1"/>
  <c r="V14" i="51"/>
  <c r="W8" i="53" s="1"/>
  <c r="V13" i="51"/>
  <c r="W7" i="53" s="1"/>
  <c r="S4" i="51"/>
  <c r="S2" i="51" s="1"/>
  <c r="S5" i="51"/>
  <c r="U5" i="51"/>
  <c r="U4" i="51"/>
  <c r="U2" i="51" s="1"/>
  <c r="L13" i="51"/>
  <c r="M7" i="53" s="1"/>
  <c r="L14" i="51"/>
  <c r="M8" i="53" s="1"/>
  <c r="I13" i="51"/>
  <c r="J7" i="53" s="1"/>
  <c r="I14" i="51"/>
  <c r="J8" i="53" s="1"/>
  <c r="L5" i="51"/>
  <c r="L4" i="51"/>
  <c r="L2" i="51" s="1"/>
  <c r="W5" i="51"/>
  <c r="W4" i="51"/>
  <c r="W2" i="51" s="1"/>
  <c r="E6" i="51"/>
</calcChain>
</file>

<file path=xl/sharedStrings.xml><?xml version="1.0" encoding="utf-8"?>
<sst xmlns="http://schemas.openxmlformats.org/spreadsheetml/2006/main" count="815" uniqueCount="94">
  <si>
    <t>SDB</t>
  </si>
  <si>
    <t>DYAA Yield</t>
  </si>
  <si>
    <t>WRZ1</t>
  </si>
  <si>
    <t>WRZ2</t>
  </si>
  <si>
    <t>WRZ3</t>
  </si>
  <si>
    <t>WRZ4</t>
  </si>
  <si>
    <t>WRZ5</t>
  </si>
  <si>
    <t>WRZ6</t>
  </si>
  <si>
    <t>WRZ7</t>
  </si>
  <si>
    <t>WRZ8</t>
  </si>
  <si>
    <t>Risk</t>
  </si>
  <si>
    <t>%</t>
  </si>
  <si>
    <t>Population</t>
  </si>
  <si>
    <t>Population at risk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</si>
  <si>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</si>
  <si>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</si>
  <si>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</si>
  <si>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</si>
  <si>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</si>
  <si>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</si>
  <si>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</si>
  <si>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</si>
  <si>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</si>
  <si>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</si>
  <si>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</si>
  <si>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</si>
  <si>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</si>
  <si>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</si>
  <si>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</si>
  <si>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</si>
  <si>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</si>
  <si>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</si>
  <si>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</si>
  <si>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</si>
  <si>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</si>
  <si>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</si>
  <si>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</si>
  <si>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</si>
  <si>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</si>
  <si>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AMER : Amersham Misbourne Catchment Drought Permit</t>
  </si>
  <si>
    <t xml:space="preserve">BOWB : Bowbridge Ver Catchment Drought Permit </t>
  </si>
  <si>
    <t>FRIA : Friars Wash Ver Catchment Drought Permit</t>
  </si>
  <si>
    <t>FULL : Fulling Mill Mimram Catchment Drought Permit</t>
  </si>
  <si>
    <t>HUGH : Hughenden Catchment Drought Permit</t>
  </si>
  <si>
    <t xml:space="preserve">HUNT : Hunton Bridge Gade Catchment Drought Permit </t>
  </si>
  <si>
    <t>OUGH/OFF : Oughton and Offley Hiz Catchment Drought Permit</t>
  </si>
  <si>
    <t>PICC : Piccotts End Gade Catchment Drought Permit</t>
  </si>
  <si>
    <t>SBUC : Buckland Mill Dour Catchment Drought Permit</t>
  </si>
  <si>
    <t>SDRE : Drellingore Dour Catchment Drought Permit</t>
  </si>
  <si>
    <t>SHOL : Holmestone Dour Catchment Drought Permit</t>
  </si>
  <si>
    <t>SLYE : Lye Oak Dour Catchment Drought Permit</t>
  </si>
  <si>
    <t>THUN : Thundridge Rib Catchment Drought Permit</t>
  </si>
  <si>
    <t>UTTL : Uttlesford Bridge Cam Catchment Drought Permit</t>
  </si>
  <si>
    <t>WELL : Well Head Hiz Catchment Drought Permit</t>
  </si>
  <si>
    <t>WHIH : Whitehall Beane Catchment Drought Permit</t>
  </si>
  <si>
    <t>Drought permit</t>
  </si>
  <si>
    <t>Zone</t>
  </si>
  <si>
    <t>Unit</t>
  </si>
  <si>
    <t>Average customers at risk</t>
  </si>
  <si>
    <t>Total population at risk (annual)</t>
  </si>
  <si>
    <t>WRMP19 AMP7 Schemes</t>
  </si>
  <si>
    <t>Supply</t>
  </si>
  <si>
    <t>Demand cumulative</t>
  </si>
  <si>
    <t>Drought Resilience Metric - Risk of severe restrictions in a drought</t>
  </si>
  <si>
    <t>2018/19</t>
  </si>
  <si>
    <t>2019/20</t>
  </si>
  <si>
    <t>Option</t>
  </si>
  <si>
    <t>Is Option DM?</t>
  </si>
  <si>
    <t>WRZ</t>
  </si>
  <si>
    <t>Option Type</t>
  </si>
  <si>
    <t>AMP</t>
  </si>
  <si>
    <t>AFF-EXT-WRZ2-TX12 : Existing Transfer from WRZ1 to WRZ2</t>
  </si>
  <si>
    <t>EXT</t>
  </si>
  <si>
    <t>AFF-EXT-WRZ3-TX13 : Existing Transfer from WRZ1 to WRZ3</t>
  </si>
  <si>
    <t>AFF-EXT-WRZ4-TX14 : Existing Transfer from WRZ1 to WRZ4</t>
  </si>
  <si>
    <t>AFF-EXT-WRZ1-TX21 : Existing Transfer from WRZ2 to WRZ1</t>
  </si>
  <si>
    <t>AFF-EXT-WRZ4-TX24 : Existing Transfer from WRZ2 to WRZ4</t>
  </si>
  <si>
    <t>AFF-EXT-WRZ4-TX34 : Existing Transfer from WRZ3 to WRZ4</t>
  </si>
  <si>
    <t>AFF-EXT-WRZ5-TX35 : Existing Transfer from WRZ3 to WRZ5</t>
  </si>
  <si>
    <t>AFF-EXT-WRZ1-TX41 : Existing Transfer from WRZ4 to WRZ1</t>
  </si>
  <si>
    <t>AFF-EXT-WRZ2-TX42 : Existing Transfer from WRZ4 to WRZ2</t>
  </si>
  <si>
    <t>AFF-CTR-WRZ3-4005 : Arkley North</t>
  </si>
  <si>
    <t>CTR</t>
  </si>
  <si>
    <t>AFF-CTR-WRZ4-4001 : Egham to Iver</t>
  </si>
  <si>
    <t>Affinity Water - Baseline Assessment</t>
  </si>
  <si>
    <t>Affinity Water - PC level</t>
  </si>
  <si>
    <t>000s</t>
  </si>
  <si>
    <r>
      <rPr>
        <b/>
        <sz val="10"/>
        <rFont val="Arial"/>
        <family val="2"/>
      </rPr>
      <t>Baseline performance (start of period)</t>
    </r>
    <r>
      <rPr>
        <sz val="10"/>
        <rFont val="Arial"/>
        <family val="2"/>
      </rPr>
      <t xml:space="preserve"> - Total company population at risk (number)</t>
    </r>
  </si>
  <si>
    <r>
      <rPr>
        <b/>
        <sz val="10"/>
        <rFont val="Arial"/>
        <family val="2"/>
      </rPr>
      <t>Baseline performance (start of period</t>
    </r>
    <r>
      <rPr>
        <sz val="10"/>
        <rFont val="Arial"/>
        <family val="2"/>
      </rPr>
      <t xml:space="preserve"> - Percentage of company customers at risk (%)</t>
    </r>
  </si>
  <si>
    <r>
      <rPr>
        <b/>
        <sz val="10"/>
        <rFont val="Arial"/>
        <family val="2"/>
      </rPr>
      <t xml:space="preserve">PR19 commitment </t>
    </r>
    <r>
      <rPr>
        <sz val="10"/>
        <rFont val="Arial"/>
        <family val="2"/>
      </rPr>
      <t>– Total company population at risk (number)</t>
    </r>
  </si>
  <si>
    <r>
      <rPr>
        <b/>
        <sz val="10"/>
        <rFont val="Arial"/>
        <family val="2"/>
      </rPr>
      <t>PR19 commitment</t>
    </r>
    <r>
      <rPr>
        <sz val="10"/>
        <rFont val="Arial"/>
        <family val="2"/>
      </rPr>
      <t xml:space="preserve"> - Percentage of company customers at risk (%)</t>
    </r>
  </si>
  <si>
    <t>Demand</t>
  </si>
  <si>
    <t>Baseline Performance</t>
  </si>
  <si>
    <t>Performance Commitment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</si>
</sst>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7" fillId="0" borderId="0"/>
  </cellStyleXfs>
  <cellXfs count="47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1" fontId="0" fillId="0" borderId="0" xfId="0" applyNumberFormat="1"/>
    <xf numFmtId="165" fontId="0" fillId="0" borderId="0" xfId="4" applyNumberFormat="1" applyFont="1"/>
    <xf numFmtId="0" fontId="0" fillId="2" borderId="0" xfId="0" applyFill="1"/>
    <xf numFmtId="0" fontId="4" fillId="3" borderId="0" xfId="0" applyFont="1" applyFill="1"/>
    <xf numFmtId="0" fontId="7" fillId="0" borderId="0" xfId="6"/>
    <xf numFmtId="0" fontId="7" fillId="0" borderId="2" xfId="6" applyBorder="1"/>
    <xf numFmtId="2" fontId="7" fillId="0" borderId="2" xfId="6" applyNumberFormat="1" applyBorder="1"/>
    <xf numFmtId="0" fontId="7" fillId="0" borderId="0" xfId="6" applyAlignment="1">
      <alignment wrapText="1"/>
    </xf>
    <xf numFmtId="0" fontId="1" fillId="0" borderId="1" xfId="0" applyFont="1" applyBorder="1"/>
    <xf numFmtId="0" fontId="8" fillId="0" borderId="3" xfId="0" applyFont="1" applyBorder="1"/>
    <xf numFmtId="0" fontId="0" fillId="0" borderId="4" xfId="0" applyBorder="1"/>
    <xf numFmtId="0" fontId="0" fillId="0" borderId="3" xfId="0" applyBorder="1"/>
    <xf numFmtId="0" fontId="0" fillId="4" borderId="3" xfId="0" applyFill="1" applyBorder="1"/>
    <xf numFmtId="0" fontId="0" fillId="0" borderId="2" xfId="0" applyBorder="1"/>
    <xf numFmtId="0" fontId="0" fillId="4" borderId="0" xfId="0" applyFill="1"/>
    <xf numFmtId="2" fontId="0" fillId="0" borderId="2" xfId="0" applyNumberFormat="1" applyBorder="1"/>
    <xf numFmtId="2" fontId="4" fillId="0" borderId="1" xfId="0" applyNumberFormat="1" applyFont="1" applyFill="1" applyBorder="1" applyAlignment="1">
      <alignment horizontal="center" vertical="top" wrapText="1"/>
    </xf>
    <xf numFmtId="0" fontId="4" fillId="5" borderId="0" xfId="0" applyFont="1" applyFill="1"/>
    <xf numFmtId="0" fontId="0" fillId="5" borderId="0" xfId="0" applyFill="1"/>
    <xf numFmtId="0" fontId="0" fillId="5" borderId="1" xfId="0" applyFill="1" applyBorder="1"/>
    <xf numFmtId="0" fontId="6" fillId="5" borderId="1" xfId="0" applyFont="1" applyFill="1" applyBorder="1"/>
    <xf numFmtId="2" fontId="4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/>
    <xf numFmtId="165" fontId="0" fillId="5" borderId="1" xfId="4" applyNumberFormat="1" applyFont="1" applyFill="1" applyBorder="1"/>
    <xf numFmtId="0" fontId="5" fillId="5" borderId="1" xfId="0" applyFont="1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164" fontId="4" fillId="5" borderId="1" xfId="0" applyNumberFormat="1" applyFont="1" applyFill="1" applyBorder="1"/>
    <xf numFmtId="164" fontId="4" fillId="5" borderId="0" xfId="0" applyNumberFormat="1" applyFont="1" applyFill="1"/>
    <xf numFmtId="2" fontId="4" fillId="5" borderId="0" xfId="0" applyNumberFormat="1" applyFont="1" applyFill="1" applyBorder="1" applyAlignment="1">
      <alignment horizontal="center" vertical="top" wrapText="1"/>
    </xf>
    <xf numFmtId="0" fontId="5" fillId="5" borderId="1" xfId="0" quotePrefix="1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/>
    <xf numFmtId="0" fontId="4" fillId="0" borderId="1" xfId="0" applyFont="1" applyBorder="1"/>
    <xf numFmtId="165" fontId="0" fillId="6" borderId="1" xfId="4" applyNumberFormat="1" applyFont="1" applyFill="1" applyBorder="1"/>
    <xf numFmtId="165" fontId="9" fillId="0" borderId="0" xfId="4" applyNumberFormat="1" applyFont="1"/>
    <xf numFmtId="43" fontId="10" fillId="5" borderId="0" xfId="0" applyNumberFormat="1" applyFont="1" applyFill="1"/>
    <xf numFmtId="165" fontId="10" fillId="5" borderId="0" xfId="0" applyNumberFormat="1" applyFont="1" applyFill="1"/>
  </cellXfs>
  <cellStyles count="7">
    <cellStyle name="Comma" xfId="4" builtinId="3"/>
    <cellStyle name="Normal" xfId="0" builtinId="0"/>
    <cellStyle name="Normal 11" xfId="2"/>
    <cellStyle name="Normal 2" xfId="6"/>
    <cellStyle name="Normal 2 2 2" xfId="3"/>
    <cellStyle name="Normal 2 3" xfId="1"/>
    <cellStyle name="Normal 389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2F5F"/>
      <rgbColor rgb="000098DB"/>
      <rgbColor rgb="007AB800"/>
      <rgbColor rgb="0080828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pply%20Demand%20Planning\WRMP%2019\6.0%20Report%20Production\6.8%20REVISED%20fWRMP19\Business_Plan_Tables\AF\App1\BP_March_Drought_Resilience_Metric_v0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pply%20Demand%20Planning\WRMP%2019\2.0%20Demand\PR19%20Demand%20Forecast\fWRMP\Revised%20WRMP%20Demand%20Modelling\DF%20Outputs\20181113\BL%20DYA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pply%20Demand%20Planning\WRMP%2019\6.0%20Report%20Production\6.8%20REVISED%20fWRMP19\Business_Plan_Tables\AF\App1\Savings_WRP_T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pply%20Demand%20Planning\WRMP%2019\6.0%20Report%20Production\6.3%20WRMP%20Planning%20Tables\Revised%20Plan%20WRP%20Tables\Revised%20draft%20WRMP%20-%20WRP%20Tables\12.Financing_cost_DMO\WRP%20Tables_WRMP%20March%2011\DYAA_WRZ1_RevisedDraftPlanFinal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pply%20Demand%20Planning\WRMP%2019\6.0%20Report%20Production\6.3%20WRMP%20Planning%20Tables\Revised%20Plan%20WRP%20Tables\Revised%20draft%20WRMP%20-%20WRP%20Tables\12.Financing_cost_DMO\WRP%20Tables_WRMP%20March%2011\DYAA_WRZ2_RevisedDraftPlanFinal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pply%20Demand%20Planning\WRMP%2019\6.0%20Report%20Production\6.3%20WRMP%20Planning%20Tables\Revised%20Plan%20WRP%20Tables\Revised%20draft%20WRMP%20-%20WRP%20Tables\12.Financing_cost_DMO\WRP%20Tables_WRMP%20March%2011\DYAA_WRZ3_RevisedDraftPlanFi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C calculations"/>
      <sheetName val="WRZ1"/>
      <sheetName val="WRZ2"/>
      <sheetName val="WRZ3"/>
      <sheetName val="WRZ4"/>
      <sheetName val="WRZ5"/>
      <sheetName val="WRZ6"/>
      <sheetName val="WRZ7"/>
      <sheetName val="WRZ8"/>
      <sheetName val="Drought Permits"/>
      <sheetName val="Utilisation (DYAA)"/>
      <sheetName val="Transfers"/>
    </sheetNames>
    <sheetDataSet>
      <sheetData sheetId="0" refreshError="1"/>
      <sheetData sheetId="1" refreshError="1"/>
      <sheetData sheetId="2">
        <row r="8">
          <cell r="B8">
            <v>97.30880034807582</v>
          </cell>
          <cell r="C8">
            <v>97.30880034807582</v>
          </cell>
          <cell r="D8">
            <v>97.308800348398975</v>
          </cell>
          <cell r="E8">
            <v>97.308800348398975</v>
          </cell>
          <cell r="F8">
            <v>97.308800348398975</v>
          </cell>
          <cell r="G8">
            <v>97.308800348398975</v>
          </cell>
          <cell r="H8">
            <v>88.92880034839898</v>
          </cell>
          <cell r="I8">
            <v>88.92880034839898</v>
          </cell>
          <cell r="J8">
            <v>88.92880034839898</v>
          </cell>
          <cell r="K8">
            <v>88.92880034839898</v>
          </cell>
          <cell r="L8">
            <v>88.92880034839898</v>
          </cell>
          <cell r="M8">
            <v>88.92880034839898</v>
          </cell>
          <cell r="N8">
            <v>88.92880034839898</v>
          </cell>
          <cell r="O8">
            <v>88.92880034839898</v>
          </cell>
          <cell r="P8">
            <v>88.92880034839898</v>
          </cell>
          <cell r="Q8">
            <v>88.92880034839898</v>
          </cell>
          <cell r="R8">
            <v>88.92880034839898</v>
          </cell>
          <cell r="S8">
            <v>88.92880034839898</v>
          </cell>
          <cell r="T8">
            <v>88.92880034839898</v>
          </cell>
          <cell r="U8">
            <v>88.92880034839898</v>
          </cell>
          <cell r="V8">
            <v>88.92880034839898</v>
          </cell>
          <cell r="W8">
            <v>88.92880034839898</v>
          </cell>
          <cell r="X8">
            <v>88.92880034839898</v>
          </cell>
          <cell r="Y8">
            <v>88.92880034839898</v>
          </cell>
          <cell r="Z8">
            <v>88.92880034839898</v>
          </cell>
          <cell r="AA8">
            <v>88.92880034839898</v>
          </cell>
          <cell r="AB8">
            <v>88.92880034839898</v>
          </cell>
        </row>
        <row r="12">
          <cell r="B12">
            <v>100.49446789386045</v>
          </cell>
          <cell r="C12">
            <v>98.957512184768831</v>
          </cell>
          <cell r="D12">
            <v>97.841661544908462</v>
          </cell>
          <cell r="E12">
            <v>95.508024219532913</v>
          </cell>
          <cell r="F12">
            <v>94.099830706053126</v>
          </cell>
          <cell r="G12">
            <v>93.940433523012103</v>
          </cell>
          <cell r="H12">
            <v>93.779623871085249</v>
          </cell>
          <cell r="I12">
            <v>93.612707040103786</v>
          </cell>
          <cell r="J12">
            <v>93.421365405736736</v>
          </cell>
          <cell r="K12">
            <v>93.208406652204587</v>
          </cell>
          <cell r="L12">
            <v>93.139936486114564</v>
          </cell>
          <cell r="M12">
            <v>93.056533129667855</v>
          </cell>
          <cell r="N12">
            <v>92.957998705887476</v>
          </cell>
          <cell r="O12">
            <v>92.875004993763397</v>
          </cell>
          <cell r="P12">
            <v>92.802411908551235</v>
          </cell>
          <cell r="Q12">
            <v>92.735460459129811</v>
          </cell>
          <cell r="R12">
            <v>92.67005629848515</v>
          </cell>
          <cell r="S12">
            <v>92.596396534011689</v>
          </cell>
          <cell r="T12">
            <v>92.526965050867673</v>
          </cell>
          <cell r="U12">
            <v>92.453935519171011</v>
          </cell>
          <cell r="V12">
            <v>92.391787809486317</v>
          </cell>
          <cell r="W12">
            <v>92.338986379709667</v>
          </cell>
          <cell r="X12">
            <v>92.277367806088449</v>
          </cell>
          <cell r="Y12">
            <v>92.279686198396874</v>
          </cell>
          <cell r="Z12">
            <v>92.282287098801248</v>
          </cell>
          <cell r="AA12">
            <v>92.294308054250607</v>
          </cell>
          <cell r="AB12">
            <v>92.309813302787234</v>
          </cell>
        </row>
        <row r="22">
          <cell r="B22">
            <v>14.75</v>
          </cell>
          <cell r="C22">
            <v>14.75</v>
          </cell>
          <cell r="D22">
            <v>14.75</v>
          </cell>
          <cell r="E22">
            <v>14.75</v>
          </cell>
          <cell r="F22">
            <v>14.75</v>
          </cell>
          <cell r="G22">
            <v>14.75</v>
          </cell>
          <cell r="H22">
            <v>14.75</v>
          </cell>
          <cell r="I22">
            <v>14.75</v>
          </cell>
          <cell r="J22">
            <v>14.75</v>
          </cell>
          <cell r="K22">
            <v>14.75</v>
          </cell>
          <cell r="L22">
            <v>14.75</v>
          </cell>
          <cell r="M22">
            <v>14.75</v>
          </cell>
          <cell r="N22">
            <v>14.75</v>
          </cell>
          <cell r="O22">
            <v>14.75</v>
          </cell>
          <cell r="P22">
            <v>14.75</v>
          </cell>
          <cell r="Q22">
            <v>14.75</v>
          </cell>
          <cell r="R22">
            <v>14.75</v>
          </cell>
          <cell r="S22">
            <v>14.75</v>
          </cell>
          <cell r="T22">
            <v>14.75</v>
          </cell>
          <cell r="U22">
            <v>14.75</v>
          </cell>
          <cell r="V22">
            <v>14.75</v>
          </cell>
          <cell r="W22">
            <v>14.75</v>
          </cell>
          <cell r="X22">
            <v>14.75</v>
          </cell>
          <cell r="Y22">
            <v>14.75</v>
          </cell>
          <cell r="Z22">
            <v>14.75</v>
          </cell>
          <cell r="AA22">
            <v>14.75</v>
          </cell>
          <cell r="AB22">
            <v>14.75</v>
          </cell>
        </row>
      </sheetData>
      <sheetData sheetId="3">
        <row r="3">
          <cell r="D3">
            <v>125.00000000000001</v>
          </cell>
        </row>
        <row r="8">
          <cell r="B8">
            <v>113.07745465545894</v>
          </cell>
          <cell r="C8">
            <v>111.98654556454984</v>
          </cell>
          <cell r="D8">
            <v>110.89563647400001</v>
          </cell>
          <cell r="E8">
            <v>109.80472738300001</v>
          </cell>
          <cell r="F8">
            <v>108.71381829100001</v>
          </cell>
          <cell r="G8">
            <v>107.62290920100001</v>
          </cell>
          <cell r="H8">
            <v>97.522000111000011</v>
          </cell>
          <cell r="I8">
            <v>96.431091021000015</v>
          </cell>
          <cell r="J8">
            <v>95.340181931000004</v>
          </cell>
          <cell r="K8">
            <v>94.249272841000007</v>
          </cell>
          <cell r="L8">
            <v>93.15836375100001</v>
          </cell>
          <cell r="M8">
            <v>92.067454651000006</v>
          </cell>
          <cell r="N8">
            <v>91.612909201000008</v>
          </cell>
          <cell r="O8">
            <v>91.267454651000008</v>
          </cell>
          <cell r="P8">
            <v>90.922000111000003</v>
          </cell>
          <cell r="Q8">
            <v>90.576545561000003</v>
          </cell>
          <cell r="R8">
            <v>90.231091021000012</v>
          </cell>
          <cell r="S8">
            <v>89.885636471000012</v>
          </cell>
          <cell r="T8">
            <v>89.540181931000006</v>
          </cell>
          <cell r="U8">
            <v>89.194727381000007</v>
          </cell>
          <cell r="V8">
            <v>88.849272841000015</v>
          </cell>
          <cell r="W8">
            <v>88.503818291000016</v>
          </cell>
          <cell r="X8">
            <v>88.15836375100001</v>
          </cell>
          <cell r="Y8">
            <v>87.812909201000011</v>
          </cell>
          <cell r="Z8">
            <v>87.467454651000011</v>
          </cell>
          <cell r="AA8">
            <v>87.122000111000006</v>
          </cell>
          <cell r="AB8">
            <v>86.776545561000006</v>
          </cell>
        </row>
        <row r="12">
          <cell r="B12">
            <v>132.36159504423469</v>
          </cell>
          <cell r="C12">
            <v>129.8507858571752</v>
          </cell>
          <cell r="D12">
            <v>128.03423214928313</v>
          </cell>
          <cell r="E12">
            <v>125.6081280645295</v>
          </cell>
          <cell r="F12">
            <v>124.11171688473155</v>
          </cell>
          <cell r="G12">
            <v>124.09301620746393</v>
          </cell>
          <cell r="H12">
            <v>124.06846906490463</v>
          </cell>
          <cell r="I12">
            <v>124.04278189371718</v>
          </cell>
          <cell r="J12">
            <v>123.99887365967491</v>
          </cell>
          <cell r="K12">
            <v>123.94752541212885</v>
          </cell>
          <cell r="L12">
            <v>124.0876699587287</v>
          </cell>
          <cell r="M12">
            <v>124.23292727527948</v>
          </cell>
          <cell r="N12">
            <v>124.36985132611126</v>
          </cell>
          <cell r="O12">
            <v>124.5169934842379</v>
          </cell>
          <cell r="P12">
            <v>124.66255385965314</v>
          </cell>
          <cell r="Q12">
            <v>124.81559827673955</v>
          </cell>
          <cell r="R12">
            <v>124.9781288163984</v>
          </cell>
          <cell r="S12">
            <v>125.13652809237649</v>
          </cell>
          <cell r="T12">
            <v>125.30071083743223</v>
          </cell>
          <cell r="U12">
            <v>125.46159528167901</v>
          </cell>
          <cell r="V12">
            <v>125.63536826243279</v>
          </cell>
          <cell r="W12">
            <v>125.81504558751638</v>
          </cell>
          <cell r="X12">
            <v>125.99148160791796</v>
          </cell>
          <cell r="Y12">
            <v>126.24858775933382</v>
          </cell>
          <cell r="Z12">
            <v>126.50530129031317</v>
          </cell>
          <cell r="AA12">
            <v>126.77535344174471</v>
          </cell>
          <cell r="AB12">
            <v>127.04774215967829</v>
          </cell>
        </row>
        <row r="22">
          <cell r="B22">
            <v>18.52</v>
          </cell>
          <cell r="C22">
            <v>18.52</v>
          </cell>
          <cell r="D22">
            <v>18.52</v>
          </cell>
          <cell r="E22">
            <v>18.52</v>
          </cell>
          <cell r="F22">
            <v>18.52</v>
          </cell>
          <cell r="G22">
            <v>18.52</v>
          </cell>
          <cell r="H22">
            <v>18.52</v>
          </cell>
          <cell r="I22">
            <v>18.52</v>
          </cell>
          <cell r="J22">
            <v>18.52</v>
          </cell>
          <cell r="K22">
            <v>18.52</v>
          </cell>
          <cell r="L22">
            <v>18.52</v>
          </cell>
          <cell r="M22">
            <v>18.52</v>
          </cell>
          <cell r="N22">
            <v>18.52</v>
          </cell>
          <cell r="O22">
            <v>18.52</v>
          </cell>
          <cell r="P22">
            <v>18.52</v>
          </cell>
          <cell r="Q22">
            <v>18.52</v>
          </cell>
          <cell r="R22">
            <v>18.52</v>
          </cell>
          <cell r="S22">
            <v>18.52</v>
          </cell>
          <cell r="T22">
            <v>18.52</v>
          </cell>
          <cell r="U22">
            <v>18.52</v>
          </cell>
          <cell r="V22">
            <v>18.52</v>
          </cell>
          <cell r="W22">
            <v>18.52</v>
          </cell>
          <cell r="X22">
            <v>18.52</v>
          </cell>
          <cell r="Y22">
            <v>18.52</v>
          </cell>
          <cell r="Z22">
            <v>18.52</v>
          </cell>
          <cell r="AA22">
            <v>18.52</v>
          </cell>
          <cell r="AB22">
            <v>18.52</v>
          </cell>
        </row>
      </sheetData>
      <sheetData sheetId="4">
        <row r="3">
          <cell r="D3">
            <v>150.63</v>
          </cell>
        </row>
        <row r="8">
          <cell r="B8">
            <v>180.68456998301579</v>
          </cell>
          <cell r="C8">
            <v>180.59844558110191</v>
          </cell>
          <cell r="D8">
            <v>180.81232117670001</v>
          </cell>
          <cell r="E8">
            <v>180.7261967748</v>
          </cell>
          <cell r="F8">
            <v>180.64007237289999</v>
          </cell>
          <cell r="G8">
            <v>180.5539479709</v>
          </cell>
          <cell r="H8">
            <v>198.65782356900002</v>
          </cell>
          <cell r="I8">
            <v>198.431699167</v>
          </cell>
          <cell r="J8">
            <v>198.20557476499999</v>
          </cell>
          <cell r="K8">
            <v>197.97945036300001</v>
          </cell>
          <cell r="L8">
            <v>197.753325961</v>
          </cell>
          <cell r="M8">
            <v>197.52720155899999</v>
          </cell>
          <cell r="N8">
            <v>197.351316392</v>
          </cell>
          <cell r="O8">
            <v>197.174043665</v>
          </cell>
          <cell r="P8">
            <v>197.006770937</v>
          </cell>
          <cell r="Q8">
            <v>196.83949820999999</v>
          </cell>
          <cell r="R8">
            <v>196.67222548300001</v>
          </cell>
          <cell r="S8">
            <v>196.50495275600002</v>
          </cell>
          <cell r="T8">
            <v>196.33768002800002</v>
          </cell>
          <cell r="U8">
            <v>196.17040730100001</v>
          </cell>
          <cell r="V8">
            <v>196.003134574</v>
          </cell>
          <cell r="W8">
            <v>195.83586184699999</v>
          </cell>
          <cell r="X8">
            <v>195.66858911899999</v>
          </cell>
          <cell r="Y8">
            <v>195.49131639199999</v>
          </cell>
          <cell r="Z8">
            <v>195.324043665</v>
          </cell>
          <cell r="AA8">
            <v>195.156770937</v>
          </cell>
          <cell r="AB8">
            <v>194.98949820999999</v>
          </cell>
        </row>
        <row r="12">
          <cell r="B12">
            <v>189.19950002923571</v>
          </cell>
          <cell r="C12">
            <v>189.01320891380701</v>
          </cell>
          <cell r="D12">
            <v>190.27492766321973</v>
          </cell>
          <cell r="E12">
            <v>191.05472120296821</v>
          </cell>
          <cell r="F12">
            <v>191.87052357950006</v>
          </cell>
          <cell r="G12">
            <v>192.66401563488722</v>
          </cell>
          <cell r="H12">
            <v>193.40720525340052</v>
          </cell>
          <cell r="I12">
            <v>194.1520076079122</v>
          </cell>
          <cell r="J12">
            <v>194.85511417656846</v>
          </cell>
          <cell r="K12">
            <v>195.51471008927055</v>
          </cell>
          <cell r="L12">
            <v>196.64995394070201</v>
          </cell>
          <cell r="M12">
            <v>197.77730387581116</v>
          </cell>
          <cell r="N12">
            <v>198.88536949603861</v>
          </cell>
          <cell r="O12">
            <v>199.99802069546891</v>
          </cell>
          <cell r="P12">
            <v>201.11189427078762</v>
          </cell>
          <cell r="Q12">
            <v>202.21929134173271</v>
          </cell>
          <cell r="R12">
            <v>203.34392377939338</v>
          </cell>
          <cell r="S12">
            <v>204.4585557236291</v>
          </cell>
          <cell r="T12">
            <v>205.58848030890317</v>
          </cell>
          <cell r="U12">
            <v>206.70947831373266</v>
          </cell>
          <cell r="V12">
            <v>207.85328662951218</v>
          </cell>
          <cell r="W12">
            <v>209.0065351981597</v>
          </cell>
          <cell r="X12">
            <v>210.10037064676263</v>
          </cell>
          <cell r="Y12">
            <v>211.35373844675792</v>
          </cell>
          <cell r="Z12">
            <v>212.60428603731734</v>
          </cell>
          <cell r="AA12">
            <v>213.87866954068511</v>
          </cell>
          <cell r="AB12">
            <v>215.1557903599271</v>
          </cell>
        </row>
        <row r="22">
          <cell r="B22">
            <v>29.3</v>
          </cell>
          <cell r="C22">
            <v>29.3</v>
          </cell>
          <cell r="D22">
            <v>29.3</v>
          </cell>
          <cell r="E22">
            <v>29.3</v>
          </cell>
          <cell r="F22">
            <v>29.3</v>
          </cell>
          <cell r="G22">
            <v>29.3</v>
          </cell>
          <cell r="H22">
            <v>29.3</v>
          </cell>
          <cell r="I22">
            <v>29.3</v>
          </cell>
          <cell r="J22">
            <v>29.3</v>
          </cell>
          <cell r="K22">
            <v>29.3</v>
          </cell>
          <cell r="L22">
            <v>29.3</v>
          </cell>
          <cell r="M22">
            <v>29.3</v>
          </cell>
          <cell r="N22">
            <v>29.3</v>
          </cell>
          <cell r="O22">
            <v>29.3</v>
          </cell>
          <cell r="P22">
            <v>29.3</v>
          </cell>
          <cell r="Q22">
            <v>29.3</v>
          </cell>
          <cell r="R22">
            <v>29.3</v>
          </cell>
          <cell r="S22">
            <v>29.3</v>
          </cell>
          <cell r="T22">
            <v>29.3</v>
          </cell>
          <cell r="U22">
            <v>29.3</v>
          </cell>
          <cell r="V22">
            <v>29.3</v>
          </cell>
          <cell r="W22">
            <v>29.3</v>
          </cell>
          <cell r="X22">
            <v>29.3</v>
          </cell>
          <cell r="Y22">
            <v>29.3</v>
          </cell>
          <cell r="Z22">
            <v>29.3</v>
          </cell>
          <cell r="AA22">
            <v>29.3</v>
          </cell>
          <cell r="AB22">
            <v>29.3</v>
          </cell>
        </row>
      </sheetData>
      <sheetData sheetId="5">
        <row r="3">
          <cell r="D3">
            <v>258.00449405637949</v>
          </cell>
        </row>
        <row r="8">
          <cell r="B8">
            <v>254.57399623989491</v>
          </cell>
          <cell r="C8">
            <v>254.57399623989491</v>
          </cell>
          <cell r="D8">
            <v>254.57399624337947</v>
          </cell>
          <cell r="E8">
            <v>254.57399624337947</v>
          </cell>
          <cell r="F8">
            <v>254.57399624337947</v>
          </cell>
          <cell r="G8">
            <v>254.57399624337947</v>
          </cell>
          <cell r="H8">
            <v>254.57399624337947</v>
          </cell>
          <cell r="I8">
            <v>254.57399624337947</v>
          </cell>
          <cell r="J8">
            <v>254.57399624337947</v>
          </cell>
          <cell r="K8">
            <v>254.57399624337947</v>
          </cell>
          <cell r="L8">
            <v>254.57399624337947</v>
          </cell>
          <cell r="M8">
            <v>254.57399624337947</v>
          </cell>
          <cell r="N8">
            <v>254.57399624337947</v>
          </cell>
          <cell r="O8">
            <v>254.57399624337947</v>
          </cell>
          <cell r="P8">
            <v>254.57399624337947</v>
          </cell>
          <cell r="Q8">
            <v>254.57399624337947</v>
          </cell>
          <cell r="R8">
            <v>254.57399624337947</v>
          </cell>
          <cell r="S8">
            <v>254.57399624337947</v>
          </cell>
          <cell r="T8">
            <v>254.57399624337947</v>
          </cell>
          <cell r="U8">
            <v>254.57399624337947</v>
          </cell>
          <cell r="V8">
            <v>254.57399624337947</v>
          </cell>
          <cell r="W8">
            <v>254.57399624337947</v>
          </cell>
          <cell r="X8">
            <v>254.57399624337947</v>
          </cell>
          <cell r="Y8">
            <v>254.57399624337947</v>
          </cell>
          <cell r="Z8">
            <v>254.57399624337947</v>
          </cell>
          <cell r="AA8">
            <v>254.57399624337947</v>
          </cell>
          <cell r="AB8">
            <v>254.57399624337947</v>
          </cell>
        </row>
        <row r="12">
          <cell r="B12">
            <v>272.18651132484877</v>
          </cell>
          <cell r="C12">
            <v>270.590312850381</v>
          </cell>
          <cell r="D12">
            <v>271.93017462063801</v>
          </cell>
          <cell r="E12">
            <v>272.34004385201251</v>
          </cell>
          <cell r="F12">
            <v>270.115921807755</v>
          </cell>
          <cell r="G12">
            <v>264.78003272609988</v>
          </cell>
          <cell r="H12">
            <v>259.74020314053894</v>
          </cell>
          <cell r="I12">
            <v>256.6112064485115</v>
          </cell>
          <cell r="J12">
            <v>254.20792275754567</v>
          </cell>
          <cell r="K12">
            <v>254.4061912620387</v>
          </cell>
          <cell r="L12">
            <v>255.58356496467499</v>
          </cell>
          <cell r="M12">
            <v>256.76063005365916</v>
          </cell>
          <cell r="N12">
            <v>257.93514270042544</v>
          </cell>
          <cell r="O12">
            <v>259.12485234899805</v>
          </cell>
          <cell r="P12">
            <v>260.31490047497346</v>
          </cell>
          <cell r="Q12">
            <v>261.50992027453407</v>
          </cell>
          <cell r="R12">
            <v>262.7301569537612</v>
          </cell>
          <cell r="S12">
            <v>263.93998631068177</v>
          </cell>
          <cell r="T12">
            <v>265.17008894205475</v>
          </cell>
          <cell r="U12">
            <v>266.39245678291445</v>
          </cell>
          <cell r="V12">
            <v>267.64286835892494</v>
          </cell>
          <cell r="W12">
            <v>268.90388915222553</v>
          </cell>
          <cell r="X12">
            <v>270.15459467577926</v>
          </cell>
          <cell r="Y12">
            <v>271.60629948664473</v>
          </cell>
          <cell r="Z12">
            <v>273.05449393923521</v>
          </cell>
          <cell r="AA12">
            <v>274.53345790888676</v>
          </cell>
          <cell r="AB12">
            <v>276.01700859136571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6">
        <row r="3">
          <cell r="D3">
            <v>54.99</v>
          </cell>
        </row>
        <row r="8">
          <cell r="B8">
            <v>51.404125063333481</v>
          </cell>
          <cell r="C8">
            <v>51.404125063333481</v>
          </cell>
          <cell r="D8">
            <v>51.404125063000002</v>
          </cell>
          <cell r="E8">
            <v>51.404125063000002</v>
          </cell>
          <cell r="F8">
            <v>51.404125063000002</v>
          </cell>
          <cell r="G8">
            <v>51.404125063000002</v>
          </cell>
          <cell r="H8">
            <v>50.984125063</v>
          </cell>
          <cell r="I8">
            <v>50.984125063</v>
          </cell>
          <cell r="J8">
            <v>50.984125063</v>
          </cell>
          <cell r="K8">
            <v>50.984125063</v>
          </cell>
          <cell r="L8">
            <v>50.984125063</v>
          </cell>
          <cell r="M8">
            <v>50.984125063</v>
          </cell>
          <cell r="N8">
            <v>50.984125063</v>
          </cell>
          <cell r="O8">
            <v>50.984125063</v>
          </cell>
          <cell r="P8">
            <v>50.984125063</v>
          </cell>
          <cell r="Q8">
            <v>50.984125063</v>
          </cell>
          <cell r="R8">
            <v>50.984125063</v>
          </cell>
          <cell r="S8">
            <v>50.984125063</v>
          </cell>
          <cell r="T8">
            <v>50.984125063</v>
          </cell>
          <cell r="U8">
            <v>50.984125063</v>
          </cell>
          <cell r="V8">
            <v>50.984125063</v>
          </cell>
          <cell r="W8">
            <v>50.984125063</v>
          </cell>
          <cell r="X8">
            <v>50.984125063</v>
          </cell>
          <cell r="Y8">
            <v>50.984125063</v>
          </cell>
          <cell r="Z8">
            <v>50.984125063</v>
          </cell>
          <cell r="AA8">
            <v>50.984125063</v>
          </cell>
          <cell r="AB8">
            <v>50.984125063</v>
          </cell>
        </row>
        <row r="12">
          <cell r="B12">
            <v>81.635756307444495</v>
          </cell>
          <cell r="C12">
            <v>80.324260478470421</v>
          </cell>
          <cell r="D12">
            <v>80.200886998429127</v>
          </cell>
          <cell r="E12">
            <v>80.259225387340237</v>
          </cell>
          <cell r="F12">
            <v>80.513132202345219</v>
          </cell>
          <cell r="G12">
            <v>80.831822420942899</v>
          </cell>
          <cell r="H12">
            <v>81.133344195606597</v>
          </cell>
          <cell r="I12">
            <v>81.43466899077805</v>
          </cell>
          <cell r="J12">
            <v>81.721070800312518</v>
          </cell>
          <cell r="K12">
            <v>81.991936560346488</v>
          </cell>
          <cell r="L12">
            <v>82.419780712860629</v>
          </cell>
          <cell r="M12">
            <v>82.848794741317235</v>
          </cell>
          <cell r="N12">
            <v>83.273676323910649</v>
          </cell>
          <cell r="O12">
            <v>83.664791333830209</v>
          </cell>
          <cell r="P12">
            <v>84.05958823711056</v>
          </cell>
          <cell r="Q12">
            <v>84.446488817271472</v>
          </cell>
          <cell r="R12">
            <v>84.844883096032575</v>
          </cell>
          <cell r="S12">
            <v>85.239414770081382</v>
          </cell>
          <cell r="T12">
            <v>85.636836020994295</v>
          </cell>
          <cell r="U12">
            <v>86.031779488370091</v>
          </cell>
          <cell r="V12">
            <v>86.435315133485275</v>
          </cell>
          <cell r="W12">
            <v>86.843833388790884</v>
          </cell>
          <cell r="X12">
            <v>87.221228403726172</v>
          </cell>
          <cell r="Y12">
            <v>87.658445165800089</v>
          </cell>
          <cell r="Z12">
            <v>88.094912165643606</v>
          </cell>
          <cell r="AA12">
            <v>88.53987239984869</v>
          </cell>
          <cell r="AB12">
            <v>88.986034158977091</v>
          </cell>
        </row>
        <row r="22">
          <cell r="B22">
            <v>6</v>
          </cell>
          <cell r="C22">
            <v>6</v>
          </cell>
          <cell r="D22">
            <v>6</v>
          </cell>
          <cell r="E22">
            <v>6</v>
          </cell>
          <cell r="F22">
            <v>6</v>
          </cell>
          <cell r="G22">
            <v>6</v>
          </cell>
          <cell r="H22">
            <v>6</v>
          </cell>
          <cell r="I22">
            <v>6</v>
          </cell>
          <cell r="J22">
            <v>6</v>
          </cell>
          <cell r="K22">
            <v>6</v>
          </cell>
          <cell r="L22">
            <v>6</v>
          </cell>
          <cell r="M22">
            <v>6</v>
          </cell>
          <cell r="N22">
            <v>6</v>
          </cell>
          <cell r="O22">
            <v>6</v>
          </cell>
          <cell r="P22">
            <v>6</v>
          </cell>
          <cell r="Q22">
            <v>6</v>
          </cell>
          <cell r="R22">
            <v>6</v>
          </cell>
          <cell r="S22">
            <v>6</v>
          </cell>
          <cell r="T22">
            <v>6</v>
          </cell>
          <cell r="U22">
            <v>6</v>
          </cell>
          <cell r="V22">
            <v>6</v>
          </cell>
          <cell r="W22">
            <v>6</v>
          </cell>
          <cell r="X22">
            <v>6</v>
          </cell>
          <cell r="Y22">
            <v>6</v>
          </cell>
          <cell r="Z22">
            <v>6</v>
          </cell>
          <cell r="AA22">
            <v>6</v>
          </cell>
          <cell r="AB22">
            <v>6</v>
          </cell>
        </row>
      </sheetData>
      <sheetData sheetId="7">
        <row r="3">
          <cell r="D3">
            <v>169.01447178471591</v>
          </cell>
        </row>
        <row r="8">
          <cell r="B8">
            <v>164.79881168760386</v>
          </cell>
          <cell r="C8">
            <v>164.79881168760386</v>
          </cell>
          <cell r="D8">
            <v>164.79881168751589</v>
          </cell>
          <cell r="E8">
            <v>164.79881168751589</v>
          </cell>
          <cell r="F8">
            <v>164.79881168751589</v>
          </cell>
          <cell r="G8">
            <v>164.79881168751589</v>
          </cell>
          <cell r="H8">
            <v>164.79881168751589</v>
          </cell>
          <cell r="I8">
            <v>164.79881168751589</v>
          </cell>
          <cell r="J8">
            <v>164.79881168751589</v>
          </cell>
          <cell r="K8">
            <v>164.79881168751589</v>
          </cell>
          <cell r="L8">
            <v>164.79881168751589</v>
          </cell>
          <cell r="M8">
            <v>164.79881168751589</v>
          </cell>
          <cell r="N8">
            <v>164.79881168751589</v>
          </cell>
          <cell r="O8">
            <v>164.79881168751589</v>
          </cell>
          <cell r="P8">
            <v>164.79881168751589</v>
          </cell>
          <cell r="Q8">
            <v>164.79881168751589</v>
          </cell>
          <cell r="R8">
            <v>164.79881168751589</v>
          </cell>
          <cell r="S8">
            <v>164.79881168751589</v>
          </cell>
          <cell r="T8">
            <v>164.79881168751589</v>
          </cell>
          <cell r="U8">
            <v>164.79881168751589</v>
          </cell>
          <cell r="V8">
            <v>164.79881168751589</v>
          </cell>
          <cell r="W8">
            <v>164.79881168751589</v>
          </cell>
          <cell r="X8">
            <v>164.79881168751589</v>
          </cell>
          <cell r="Y8">
            <v>164.79881168751589</v>
          </cell>
          <cell r="Z8">
            <v>164.79881168751589</v>
          </cell>
          <cell r="AA8">
            <v>164.79881168751589</v>
          </cell>
          <cell r="AB8">
            <v>164.79881168751589</v>
          </cell>
        </row>
        <row r="12">
          <cell r="B12">
            <v>145.68420155105002</v>
          </cell>
          <cell r="C12">
            <v>144.95804404843949</v>
          </cell>
          <cell r="D12">
            <v>145.74153746512664</v>
          </cell>
          <cell r="E12">
            <v>146.13983208716218</v>
          </cell>
          <cell r="F12">
            <v>146.54500760713103</v>
          </cell>
          <cell r="G12">
            <v>146.71512522810644</v>
          </cell>
          <cell r="H12">
            <v>146.07177720940032</v>
          </cell>
          <cell r="I12">
            <v>143.87167247051903</v>
          </cell>
          <cell r="J12">
            <v>140.13559545079204</v>
          </cell>
          <cell r="K12">
            <v>138.04822453409798</v>
          </cell>
          <cell r="L12">
            <v>138.66523604725538</v>
          </cell>
          <cell r="M12">
            <v>139.25528846848763</v>
          </cell>
          <cell r="N12">
            <v>139.83174436277744</v>
          </cell>
          <cell r="O12">
            <v>140.42325994986206</v>
          </cell>
          <cell r="P12">
            <v>141.01489839062501</v>
          </cell>
          <cell r="Q12">
            <v>141.61213875839741</v>
          </cell>
          <cell r="R12">
            <v>142.22947575040374</v>
          </cell>
          <cell r="S12">
            <v>142.84129883321862</v>
          </cell>
          <cell r="T12">
            <v>143.46505762708816</v>
          </cell>
          <cell r="U12">
            <v>144.08931148115002</v>
          </cell>
          <cell r="V12">
            <v>144.7363051204953</v>
          </cell>
          <cell r="W12">
            <v>145.39517253083966</v>
          </cell>
          <cell r="X12">
            <v>146.04318437938855</v>
          </cell>
          <cell r="Y12">
            <v>146.79844717920224</v>
          </cell>
          <cell r="Z12">
            <v>147.55477092085559</v>
          </cell>
          <cell r="AA12">
            <v>148.33247515119041</v>
          </cell>
          <cell r="AB12">
            <v>149.11751738832186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8">
        <row r="3">
          <cell r="D3">
            <v>45.8</v>
          </cell>
        </row>
        <row r="8">
          <cell r="B8">
            <v>42.347718944849966</v>
          </cell>
          <cell r="C8">
            <v>42.347718944849966</v>
          </cell>
          <cell r="D8">
            <v>42.447718944999998</v>
          </cell>
          <cell r="E8">
            <v>42.447718944999998</v>
          </cell>
          <cell r="F8">
            <v>42.447718944999998</v>
          </cell>
          <cell r="G8">
            <v>42.447718944999998</v>
          </cell>
          <cell r="H8">
            <v>42.447718944999998</v>
          </cell>
          <cell r="I8">
            <v>42.447718944999998</v>
          </cell>
          <cell r="J8">
            <v>42.447718944999998</v>
          </cell>
          <cell r="K8">
            <v>42.447718944999998</v>
          </cell>
          <cell r="L8">
            <v>42.447718944999998</v>
          </cell>
          <cell r="M8">
            <v>42.447718944999998</v>
          </cell>
          <cell r="N8">
            <v>42.447718944999998</v>
          </cell>
          <cell r="O8">
            <v>42.447718944999998</v>
          </cell>
          <cell r="P8">
            <v>42.447718944999998</v>
          </cell>
          <cell r="Q8">
            <v>42.447718944999998</v>
          </cell>
          <cell r="R8">
            <v>42.447718944999998</v>
          </cell>
          <cell r="S8">
            <v>42.447718944999998</v>
          </cell>
          <cell r="T8">
            <v>42.447718944999998</v>
          </cell>
          <cell r="U8">
            <v>42.447718944999998</v>
          </cell>
          <cell r="V8">
            <v>42.447718944999998</v>
          </cell>
          <cell r="W8">
            <v>42.447718944999998</v>
          </cell>
          <cell r="X8">
            <v>42.447718944999998</v>
          </cell>
          <cell r="Y8">
            <v>42.447718944999998</v>
          </cell>
          <cell r="Z8">
            <v>42.447718944999998</v>
          </cell>
          <cell r="AA8">
            <v>42.447718944999998</v>
          </cell>
          <cell r="AB8">
            <v>42.447718944999998</v>
          </cell>
        </row>
        <row r="12">
          <cell r="B12">
            <v>41.273589415884118</v>
          </cell>
          <cell r="C12">
            <v>40.960848081405061</v>
          </cell>
          <cell r="D12">
            <v>41.051252224287083</v>
          </cell>
          <cell r="E12">
            <v>40.994377166109103</v>
          </cell>
          <cell r="F12">
            <v>40.957308547950831</v>
          </cell>
          <cell r="G12">
            <v>40.917735501009936</v>
          </cell>
          <cell r="H12">
            <v>40.872452306690434</v>
          </cell>
          <cell r="I12">
            <v>40.836176289685639</v>
          </cell>
          <cell r="J12">
            <v>40.799168367612239</v>
          </cell>
          <cell r="K12">
            <v>40.759110876795894</v>
          </cell>
          <cell r="L12">
            <v>40.811990838426766</v>
          </cell>
          <cell r="M12">
            <v>40.867179783764648</v>
          </cell>
          <cell r="N12">
            <v>40.923463848899495</v>
          </cell>
          <cell r="O12">
            <v>40.985675275501485</v>
          </cell>
          <cell r="P12">
            <v>41.05151960560346</v>
          </cell>
          <cell r="Q12">
            <v>41.119375304755756</v>
          </cell>
          <cell r="R12">
            <v>41.206466632669489</v>
          </cell>
          <cell r="S12">
            <v>41.304930139926768</v>
          </cell>
          <cell r="T12">
            <v>41.407806655398922</v>
          </cell>
          <cell r="U12">
            <v>41.512320001029551</v>
          </cell>
          <cell r="V12">
            <v>41.622816795521111</v>
          </cell>
          <cell r="W12">
            <v>41.735815230349019</v>
          </cell>
          <cell r="X12">
            <v>41.848214682177733</v>
          </cell>
          <cell r="Y12">
            <v>41.99205761035244</v>
          </cell>
          <cell r="Z12">
            <v>42.136784950983433</v>
          </cell>
          <cell r="AA12">
            <v>42.287208745606421</v>
          </cell>
          <cell r="AB12">
            <v>42.439541863290664</v>
          </cell>
        </row>
        <row r="22">
          <cell r="B22">
            <v>6.27</v>
          </cell>
          <cell r="C22">
            <v>6.27</v>
          </cell>
          <cell r="D22">
            <v>6.27</v>
          </cell>
          <cell r="E22">
            <v>6.27</v>
          </cell>
          <cell r="F22">
            <v>6.27</v>
          </cell>
          <cell r="G22">
            <v>6.27</v>
          </cell>
          <cell r="H22">
            <v>6.27</v>
          </cell>
          <cell r="I22">
            <v>6.27</v>
          </cell>
          <cell r="J22">
            <v>6.27</v>
          </cell>
          <cell r="K22">
            <v>6.27</v>
          </cell>
          <cell r="L22">
            <v>6.27</v>
          </cell>
          <cell r="M22">
            <v>6.27</v>
          </cell>
          <cell r="N22">
            <v>6.27</v>
          </cell>
          <cell r="O22">
            <v>6.27</v>
          </cell>
          <cell r="P22">
            <v>6.27</v>
          </cell>
          <cell r="Q22">
            <v>6.27</v>
          </cell>
          <cell r="R22">
            <v>6.27</v>
          </cell>
          <cell r="S22">
            <v>6.27</v>
          </cell>
          <cell r="T22">
            <v>6.27</v>
          </cell>
          <cell r="U22">
            <v>6.27</v>
          </cell>
          <cell r="V22">
            <v>6.27</v>
          </cell>
          <cell r="W22">
            <v>6.27</v>
          </cell>
          <cell r="X22">
            <v>6.27</v>
          </cell>
          <cell r="Y22">
            <v>6.27</v>
          </cell>
          <cell r="Z22">
            <v>6.27</v>
          </cell>
          <cell r="AA22">
            <v>6.27</v>
          </cell>
          <cell r="AB22">
            <v>6.27</v>
          </cell>
        </row>
      </sheetData>
      <sheetData sheetId="9">
        <row r="3">
          <cell r="B3">
            <v>37.892900366325904</v>
          </cell>
        </row>
        <row r="8">
          <cell r="D8">
            <v>37.892900366325904</v>
          </cell>
          <cell r="E8">
            <v>37.892900366325904</v>
          </cell>
          <cell r="F8">
            <v>37.892900366325904</v>
          </cell>
          <cell r="G8">
            <v>37.892900366325904</v>
          </cell>
          <cell r="H8">
            <v>35.292900366325902</v>
          </cell>
          <cell r="I8">
            <v>35.292900366325902</v>
          </cell>
          <cell r="J8">
            <v>35.292900366325902</v>
          </cell>
          <cell r="K8">
            <v>35.292900366325902</v>
          </cell>
          <cell r="L8">
            <v>35.292900366325902</v>
          </cell>
          <cell r="M8">
            <v>35.292900366325902</v>
          </cell>
          <cell r="N8">
            <v>35.292900366325902</v>
          </cell>
          <cell r="O8">
            <v>35.292900366325902</v>
          </cell>
          <cell r="P8">
            <v>35.292900366325902</v>
          </cell>
          <cell r="Q8">
            <v>35.292900366325902</v>
          </cell>
          <cell r="R8">
            <v>35.292900366325902</v>
          </cell>
          <cell r="S8">
            <v>35.292900366325902</v>
          </cell>
          <cell r="T8">
            <v>35.292900366325902</v>
          </cell>
          <cell r="U8">
            <v>35.292900366325902</v>
          </cell>
          <cell r="V8">
            <v>35.292900366325902</v>
          </cell>
          <cell r="W8">
            <v>35.292900366325902</v>
          </cell>
          <cell r="X8">
            <v>35.292900366325902</v>
          </cell>
          <cell r="Y8">
            <v>35.292900366325902</v>
          </cell>
          <cell r="Z8">
            <v>35.292900366325902</v>
          </cell>
          <cell r="AA8">
            <v>35.292900366325902</v>
          </cell>
          <cell r="AB8">
            <v>35.292900366325902</v>
          </cell>
        </row>
        <row r="12">
          <cell r="D12">
            <v>30.701352713753149</v>
          </cell>
          <cell r="E12">
            <v>30.664234331152112</v>
          </cell>
          <cell r="F12">
            <v>30.643289019448758</v>
          </cell>
          <cell r="G12">
            <v>30.6188877197065</v>
          </cell>
          <cell r="H12">
            <v>30.588985294976663</v>
          </cell>
          <cell r="I12">
            <v>30.566520771435172</v>
          </cell>
          <cell r="J12">
            <v>30.600096730386056</v>
          </cell>
          <cell r="K12">
            <v>30.630431752479076</v>
          </cell>
          <cell r="L12">
            <v>30.706453991726452</v>
          </cell>
          <cell r="M12">
            <v>30.781440191835951</v>
          </cell>
          <cell r="N12">
            <v>30.855671574932</v>
          </cell>
          <cell r="O12">
            <v>30.934494537854555</v>
          </cell>
          <cell r="P12">
            <v>31.012741514042489</v>
          </cell>
          <cell r="Q12">
            <v>31.090474626171481</v>
          </cell>
          <cell r="R12">
            <v>31.171004618216536</v>
          </cell>
          <cell r="S12">
            <v>31.250351247240673</v>
          </cell>
          <cell r="T12">
            <v>31.331726366885299</v>
          </cell>
          <cell r="U12">
            <v>31.411335629062449</v>
          </cell>
          <cell r="V12">
            <v>31.493499508919356</v>
          </cell>
          <cell r="W12">
            <v>31.576133185688388</v>
          </cell>
          <cell r="X12">
            <v>31.657845360513178</v>
          </cell>
          <cell r="Y12">
            <v>31.761404589059236</v>
          </cell>
          <cell r="Z12">
            <v>31.864034797938864</v>
          </cell>
          <cell r="AA12">
            <v>31.969481473728596</v>
          </cell>
          <cell r="AB12">
            <v>32.075086035790868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RZ 1 DYAA"/>
      <sheetName val="WRZ 2 DYAA"/>
      <sheetName val="WRZ 3 DYAA"/>
      <sheetName val="WRZ 4 DYAA"/>
      <sheetName val="WRZ 5 DYAA"/>
      <sheetName val="WRZ 6 DYAA"/>
      <sheetName val="WRZ 7 DYAA"/>
      <sheetName val="WRZ 8 DYAA"/>
      <sheetName val="AWC (WRZ 1 to 6) DYAA"/>
      <sheetName val="Affinity (WRZ 1 to 8) DYAA"/>
    </sheetNames>
    <sheetDataSet>
      <sheetData sheetId="0">
        <row r="25">
          <cell r="I25">
            <v>10.62627687301112</v>
          </cell>
        </row>
        <row r="97">
          <cell r="G97">
            <v>364.14197972252521</v>
          </cell>
          <cell r="H97">
            <v>367.15144576206012</v>
          </cell>
          <cell r="I97">
            <v>378.83229259001587</v>
          </cell>
          <cell r="J97">
            <v>382.24556998891205</v>
          </cell>
          <cell r="K97">
            <v>384.91523386669934</v>
          </cell>
          <cell r="L97">
            <v>386.91349317597508</v>
          </cell>
          <cell r="M97">
            <v>388.72564672330554</v>
          </cell>
          <cell r="N97">
            <v>390.29166714098648</v>
          </cell>
          <cell r="O97">
            <v>391.35489166898111</v>
          </cell>
          <cell r="P97">
            <v>391.66557172268006</v>
          </cell>
          <cell r="Q97">
            <v>391.7147790284007</v>
          </cell>
          <cell r="R97">
            <v>391.16740354358211</v>
          </cell>
          <cell r="S97">
            <v>390.27208890210295</v>
          </cell>
          <cell r="T97">
            <v>389.48484792325462</v>
          </cell>
          <cell r="U97">
            <v>388.90562561907052</v>
          </cell>
          <cell r="V97">
            <v>388.54640558618291</v>
          </cell>
          <cell r="W97">
            <v>387.97205087620074</v>
          </cell>
          <cell r="X97">
            <v>387.22813640618784</v>
          </cell>
          <cell r="Y97">
            <v>386.35585807382813</v>
          </cell>
          <cell r="Z97">
            <v>385.43280726755324</v>
          </cell>
          <cell r="AA97">
            <v>384.57450557980474</v>
          </cell>
          <cell r="AB97">
            <v>383.86470438504819</v>
          </cell>
          <cell r="AC97">
            <v>382.98710076957525</v>
          </cell>
          <cell r="AD97">
            <v>382.30236283650135</v>
          </cell>
          <cell r="AE97">
            <v>381.66398222956127</v>
          </cell>
          <cell r="AF97">
            <v>381.06377523577981</v>
          </cell>
          <cell r="AG97">
            <v>380.53658828728277</v>
          </cell>
        </row>
      </sheetData>
      <sheetData sheetId="1">
        <row r="25">
          <cell r="I25">
            <v>17.913488376031868</v>
          </cell>
        </row>
        <row r="97">
          <cell r="G97">
            <v>439.39741875463608</v>
          </cell>
          <cell r="H97">
            <v>443.44479899432497</v>
          </cell>
          <cell r="I97">
            <v>457.62176558337171</v>
          </cell>
          <cell r="J97">
            <v>461.8619771329333</v>
          </cell>
          <cell r="K97">
            <v>465.76878052337639</v>
          </cell>
          <cell r="L97">
            <v>469.2757875521678</v>
          </cell>
          <cell r="M97">
            <v>472.64390697852264</v>
          </cell>
          <cell r="N97">
            <v>475.80854235198206</v>
          </cell>
          <cell r="O97">
            <v>478.72055823667102</v>
          </cell>
          <cell r="P97">
            <v>481.37531880795768</v>
          </cell>
          <cell r="Q97">
            <v>484.15769613664696</v>
          </cell>
          <cell r="R97">
            <v>486.79149897527878</v>
          </cell>
          <cell r="S97">
            <v>489.21898487356765</v>
          </cell>
          <cell r="T97">
            <v>491.61312013591822</v>
          </cell>
          <cell r="U97">
            <v>493.78467086545436</v>
          </cell>
          <cell r="V97">
            <v>496.28406575224119</v>
          </cell>
          <cell r="W97">
            <v>498.70023973769469</v>
          </cell>
          <cell r="X97">
            <v>501.05287062635335</v>
          </cell>
          <cell r="Y97">
            <v>503.2759896605761</v>
          </cell>
          <cell r="Z97">
            <v>505.46231582759225</v>
          </cell>
          <cell r="AA97">
            <v>507.68443569035094</v>
          </cell>
          <cell r="AB97">
            <v>509.94653979005636</v>
          </cell>
          <cell r="AC97">
            <v>512.19408351881009</v>
          </cell>
          <cell r="AD97">
            <v>514.49125174131916</v>
          </cell>
          <cell r="AE97">
            <v>516.82652582900414</v>
          </cell>
          <cell r="AF97">
            <v>519.20155356119517</v>
          </cell>
          <cell r="AG97">
            <v>521.6034568614906</v>
          </cell>
        </row>
      </sheetData>
      <sheetData sheetId="2">
        <row r="25">
          <cell r="E25">
            <v>28.839741280796922</v>
          </cell>
        </row>
        <row r="97">
          <cell r="G97">
            <v>730.08316948645847</v>
          </cell>
          <cell r="H97">
            <v>740.90219751261634</v>
          </cell>
          <cell r="I97">
            <v>769.23374496108602</v>
          </cell>
          <cell r="J97">
            <v>778.94772056726106</v>
          </cell>
          <cell r="K97">
            <v>788.21907040986673</v>
          </cell>
          <cell r="L97">
            <v>797.28045757344853</v>
          </cell>
          <cell r="M97">
            <v>805.8116486120673</v>
          </cell>
          <cell r="N97">
            <v>814.19821622126085</v>
          </cell>
          <cell r="O97">
            <v>822.38511827737796</v>
          </cell>
          <cell r="P97">
            <v>830.04346970677113</v>
          </cell>
          <cell r="Q97">
            <v>837.69548952853506</v>
          </cell>
          <cell r="R97">
            <v>844.92296772394479</v>
          </cell>
          <cell r="S97">
            <v>851.77318456557521</v>
          </cell>
          <cell r="T97">
            <v>858.30309143164118</v>
          </cell>
          <cell r="U97">
            <v>865.18173184680757</v>
          </cell>
          <cell r="V97">
            <v>871.88077103464184</v>
          </cell>
          <cell r="W97">
            <v>878.48397701298518</v>
          </cell>
          <cell r="X97">
            <v>885.01424397602989</v>
          </cell>
          <cell r="Y97">
            <v>891.47255693814964</v>
          </cell>
          <cell r="Z97">
            <v>897.87047569201684</v>
          </cell>
          <cell r="AA97">
            <v>904.33234129234813</v>
          </cell>
          <cell r="AB97">
            <v>910.8468616416302</v>
          </cell>
          <cell r="AC97">
            <v>917.25595013631607</v>
          </cell>
          <cell r="AD97">
            <v>923.77561710097541</v>
          </cell>
          <cell r="AE97">
            <v>930.34060491803905</v>
          </cell>
          <cell r="AF97">
            <v>936.95037861267815</v>
          </cell>
          <cell r="AG97">
            <v>943.5946906691421</v>
          </cell>
        </row>
      </sheetData>
      <sheetData sheetId="3">
        <row r="25">
          <cell r="I25">
            <v>32.260056640759593</v>
          </cell>
        </row>
        <row r="97">
          <cell r="G97">
            <v>938.90863313157536</v>
          </cell>
          <cell r="H97">
            <v>950.01415232873671</v>
          </cell>
          <cell r="I97">
            <v>988.09325683832549</v>
          </cell>
          <cell r="J97">
            <v>998.46160468464086</v>
          </cell>
          <cell r="K97">
            <v>1009.0620733823582</v>
          </cell>
          <cell r="L97">
            <v>1019.7691913971885</v>
          </cell>
          <cell r="M97">
            <v>1030.1903408963631</v>
          </cell>
          <cell r="N97">
            <v>1039.9881549833367</v>
          </cell>
          <cell r="O97">
            <v>1049.0461808768268</v>
          </cell>
          <cell r="P97">
            <v>1057.697229213092</v>
          </cell>
          <cell r="Q97">
            <v>1066.2276797608727</v>
          </cell>
          <cell r="R97">
            <v>1074.6601302851022</v>
          </cell>
          <cell r="S97">
            <v>1083.1731805105151</v>
          </cell>
          <cell r="T97">
            <v>1091.7957898199547</v>
          </cell>
          <cell r="U97">
            <v>1100.1953155659698</v>
          </cell>
          <cell r="V97">
            <v>1108.8870151683782</v>
          </cell>
          <cell r="W97">
            <v>1117.5610238207139</v>
          </cell>
          <cell r="X97">
            <v>1126.1486060479635</v>
          </cell>
          <cell r="Y97">
            <v>1134.6260451516798</v>
          </cell>
          <cell r="Z97">
            <v>1143.0794934903156</v>
          </cell>
          <cell r="AA97">
            <v>1151.5935502812902</v>
          </cell>
          <cell r="AB97">
            <v>1160.1439190436988</v>
          </cell>
          <cell r="AC97">
            <v>1168.6368343625431</v>
          </cell>
          <cell r="AD97">
            <v>1177.2469711758722</v>
          </cell>
          <cell r="AE97">
            <v>1185.892716602744</v>
          </cell>
          <cell r="AF97">
            <v>1194.579039295445</v>
          </cell>
          <cell r="AG97">
            <v>1203.3064425284872</v>
          </cell>
        </row>
      </sheetData>
      <sheetData sheetId="4">
        <row r="25">
          <cell r="I25">
            <v>13.31210888662979</v>
          </cell>
        </row>
        <row r="97">
          <cell r="G97">
            <v>301.66870549834886</v>
          </cell>
          <cell r="H97">
            <v>306.61455060607898</v>
          </cell>
          <cell r="I97">
            <v>320.26803896578309</v>
          </cell>
          <cell r="J97">
            <v>325.10118955681372</v>
          </cell>
          <cell r="K97">
            <v>329.62662905589275</v>
          </cell>
          <cell r="L97">
            <v>333.95453565897964</v>
          </cell>
          <cell r="M97">
            <v>338.0012895244293</v>
          </cell>
          <cell r="N97">
            <v>342.04492568680553</v>
          </cell>
          <cell r="O97">
            <v>345.92624717812492</v>
          </cell>
          <cell r="P97">
            <v>349.33916827467755</v>
          </cell>
          <cell r="Q97">
            <v>352.68863281884575</v>
          </cell>
          <cell r="R97">
            <v>355.92078733135952</v>
          </cell>
          <cell r="S97">
            <v>359.08865424227457</v>
          </cell>
          <cell r="T97">
            <v>362.44502778591487</v>
          </cell>
          <cell r="U97">
            <v>365.85354763182909</v>
          </cell>
          <cell r="V97">
            <v>369.00326692740521</v>
          </cell>
          <cell r="W97">
            <v>372.24719420168384</v>
          </cell>
          <cell r="X97">
            <v>375.4143223930248</v>
          </cell>
          <cell r="Y97">
            <v>378.4519705103707</v>
          </cell>
          <cell r="Z97">
            <v>381.45609673950531</v>
          </cell>
          <cell r="AA97">
            <v>384.46258473285081</v>
          </cell>
          <cell r="AB97">
            <v>387.50067867933512</v>
          </cell>
          <cell r="AC97">
            <v>390.50165400127599</v>
          </cell>
          <cell r="AD97">
            <v>393.55733341342568</v>
          </cell>
          <cell r="AE97">
            <v>396.63150049132071</v>
          </cell>
          <cell r="AF97">
            <v>399.70700994369383</v>
          </cell>
          <cell r="AG97">
            <v>402.79318860077302</v>
          </cell>
        </row>
      </sheetData>
      <sheetData sheetId="5">
        <row r="25">
          <cell r="I25">
            <v>31.746708637924527</v>
          </cell>
        </row>
        <row r="97">
          <cell r="G97">
            <v>550.29477549532476</v>
          </cell>
          <cell r="H97">
            <v>557.14606585818433</v>
          </cell>
          <cell r="I97">
            <v>575.67675686070334</v>
          </cell>
          <cell r="J97">
            <v>581.73193181837939</v>
          </cell>
          <cell r="K97">
            <v>587.64246194929706</v>
          </cell>
          <cell r="L97">
            <v>593.05594341858875</v>
          </cell>
          <cell r="M97">
            <v>598.05473958213008</v>
          </cell>
          <cell r="N97">
            <v>603.05299884761348</v>
          </cell>
          <cell r="O97">
            <v>608.00200535343004</v>
          </cell>
          <cell r="P97">
            <v>611.97429921353034</v>
          </cell>
          <cell r="Q97">
            <v>615.25555139635753</v>
          </cell>
          <cell r="R97">
            <v>618.02999954588142</v>
          </cell>
          <cell r="S97">
            <v>620.56618797205249</v>
          </cell>
          <cell r="T97">
            <v>623.37293576766979</v>
          </cell>
          <cell r="U97">
            <v>626.0240034836645</v>
          </cell>
          <cell r="V97">
            <v>628.92679581479877</v>
          </cell>
          <cell r="W97">
            <v>631.81206351019318</v>
          </cell>
          <cell r="X97">
            <v>634.58205016222144</v>
          </cell>
          <cell r="Y97">
            <v>637.25731719845692</v>
          </cell>
          <cell r="Z97">
            <v>639.91864128313125</v>
          </cell>
          <cell r="AA97">
            <v>642.67849192829408</v>
          </cell>
          <cell r="AB97">
            <v>645.50016371518984</v>
          </cell>
          <cell r="AC97">
            <v>648.12756264114262</v>
          </cell>
          <cell r="AD97">
            <v>650.86012547338748</v>
          </cell>
          <cell r="AE97">
            <v>653.58197703248163</v>
          </cell>
          <cell r="AF97">
            <v>656.3452747942398</v>
          </cell>
          <cell r="AG97">
            <v>659.13385477220584</v>
          </cell>
        </row>
      </sheetData>
      <sheetData sheetId="6">
        <row r="25">
          <cell r="I25">
            <v>9.9362587172933932</v>
          </cell>
        </row>
        <row r="97">
          <cell r="G97">
            <v>167.93336710461233</v>
          </cell>
          <cell r="H97">
            <v>170.20735588571793</v>
          </cell>
          <cell r="I97">
            <v>176.47007823901464</v>
          </cell>
          <cell r="J97">
            <v>178.54045087079652</v>
          </cell>
          <cell r="K97">
            <v>180.5387601821852</v>
          </cell>
          <cell r="L97">
            <v>182.44235238981864</v>
          </cell>
          <cell r="M97">
            <v>184.19540597095835</v>
          </cell>
          <cell r="N97">
            <v>185.97777060000274</v>
          </cell>
          <cell r="O97">
            <v>187.77061855197732</v>
          </cell>
          <cell r="P97">
            <v>189.37724417238641</v>
          </cell>
          <cell r="Q97">
            <v>191.02816936332837</v>
          </cell>
          <cell r="R97">
            <v>192.56336028858931</v>
          </cell>
          <cell r="S97">
            <v>194.08299930832516</v>
          </cell>
          <cell r="T97">
            <v>195.66139777646845</v>
          </cell>
          <cell r="U97">
            <v>197.26074713291808</v>
          </cell>
          <cell r="V97">
            <v>198.9124637207166</v>
          </cell>
          <cell r="W97">
            <v>200.56131784363771</v>
          </cell>
          <cell r="X97">
            <v>202.15137656203197</v>
          </cell>
          <cell r="Y97">
            <v>203.69114754552069</v>
          </cell>
          <cell r="Z97">
            <v>205.25567331613723</v>
          </cell>
          <cell r="AA97">
            <v>206.83429724996006</v>
          </cell>
          <cell r="AB97">
            <v>208.4022692972415</v>
          </cell>
          <cell r="AC97">
            <v>209.93786279521208</v>
          </cell>
          <cell r="AD97">
            <v>211.50155454410532</v>
          </cell>
          <cell r="AE97">
            <v>213.07111646399673</v>
          </cell>
          <cell r="AF97">
            <v>214.6410414283107</v>
          </cell>
          <cell r="AG97">
            <v>216.21784439786839</v>
          </cell>
        </row>
      </sheetData>
      <sheetData sheetId="7">
        <row r="25">
          <cell r="E25">
            <v>6.494531739644466</v>
          </cell>
        </row>
        <row r="97">
          <cell r="I97">
            <v>164.35297932417518</v>
          </cell>
          <cell r="J97">
            <v>165.87828710256986</v>
          </cell>
          <cell r="K97">
            <v>167.35088039919094</v>
          </cell>
          <cell r="L97">
            <v>168.73914035958907</v>
          </cell>
          <cell r="M97">
            <v>170.00659083814949</v>
          </cell>
          <cell r="N97">
            <v>171.28893574484036</v>
          </cell>
          <cell r="O97">
            <v>172.46527278967542</v>
          </cell>
          <cell r="P97">
            <v>173.48346256255829</v>
          </cell>
          <cell r="Q97">
            <v>174.52523299398484</v>
          </cell>
          <cell r="R97">
            <v>175.42889430354981</v>
          </cell>
          <cell r="S97">
            <v>176.34309021019061</v>
          </cell>
          <cell r="T97">
            <v>177.2997646579706</v>
          </cell>
          <cell r="U97">
            <v>178.22061341369925</v>
          </cell>
          <cell r="V97">
            <v>179.19772118659159</v>
          </cell>
          <cell r="W97">
            <v>180.15416128907452</v>
          </cell>
          <cell r="X97">
            <v>181.09939498122162</v>
          </cell>
          <cell r="Y97">
            <v>182.01352261920675</v>
          </cell>
          <cell r="Z97">
            <v>182.89840571747135</v>
          </cell>
          <cell r="AA97">
            <v>183.7917961196915</v>
          </cell>
          <cell r="AB97">
            <v>184.68402501115997</v>
          </cell>
          <cell r="AC97">
            <v>185.59496642540853</v>
          </cell>
          <cell r="AD97">
            <v>186.51025516398153</v>
          </cell>
          <cell r="AE97">
            <v>187.43827259232074</v>
          </cell>
          <cell r="AF97">
            <v>188.3727462858543</v>
          </cell>
          <cell r="AG97">
            <v>189.32706431419109</v>
          </cell>
          <cell r="AH97">
            <v>190.13288083216261</v>
          </cell>
          <cell r="AI97">
            <v>190.98563694772946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C6">
            <v>0.72591490900000011</v>
          </cell>
          <cell r="D6">
            <v>1.5753951540000002</v>
          </cell>
          <cell r="E6">
            <v>2.4979092189999998</v>
          </cell>
          <cell r="F6">
            <v>3.2342728149999993</v>
          </cell>
          <cell r="G6">
            <v>4.6125880060000002</v>
          </cell>
          <cell r="H6">
            <v>6.6357114841947187</v>
          </cell>
          <cell r="I6">
            <v>8.0434147972920798</v>
          </cell>
          <cell r="J6">
            <v>9.4083611473894386</v>
          </cell>
          <cell r="K6">
            <v>10.758116244486798</v>
          </cell>
          <cell r="L6">
            <v>10.779155881486798</v>
          </cell>
          <cell r="M6">
            <v>10.872853466486799</v>
          </cell>
          <cell r="N6">
            <v>11.373514507486799</v>
          </cell>
          <cell r="O6">
            <v>11.759168490486799</v>
          </cell>
          <cell r="P6">
            <v>12.918615493486797</v>
          </cell>
          <cell r="Q6">
            <v>13.211224909486798</v>
          </cell>
          <cell r="R6">
            <v>13.978735194486799</v>
          </cell>
          <cell r="S6">
            <v>14.380449283486797</v>
          </cell>
          <cell r="T6">
            <v>14.815705272486799</v>
          </cell>
          <cell r="U6">
            <v>15.327630776486799</v>
          </cell>
          <cell r="V6">
            <v>15.934796190486797</v>
          </cell>
          <cell r="W6">
            <v>16.2846225364868</v>
          </cell>
          <cell r="X6">
            <v>16.502812049486799</v>
          </cell>
          <cell r="Y6">
            <v>17.010163867486796</v>
          </cell>
          <cell r="Z6">
            <v>17.079359050486801</v>
          </cell>
          <cell r="AA6">
            <v>17.611010384486796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C9">
            <v>1.8757207939999998</v>
          </cell>
          <cell r="D9">
            <v>3.1371208869999996</v>
          </cell>
          <cell r="E9">
            <v>4.2916613479999999</v>
          </cell>
          <cell r="F9">
            <v>5.2477006040000003</v>
          </cell>
          <cell r="G9">
            <v>5.8398424789999996</v>
          </cell>
          <cell r="H9">
            <v>6.5231165019999997</v>
          </cell>
          <cell r="I9">
            <v>6.4738810219999996</v>
          </cell>
          <cell r="J9">
            <v>6.5561637619999997</v>
          </cell>
          <cell r="K9">
            <v>6.6144448990000004</v>
          </cell>
          <cell r="L9">
            <v>6.7064693499999999</v>
          </cell>
          <cell r="M9">
            <v>6.8359677790000006</v>
          </cell>
          <cell r="N9">
            <v>7.0233412540000009</v>
          </cell>
          <cell r="O9">
            <v>7.2674021189999998</v>
          </cell>
          <cell r="P9">
            <v>7.571626481</v>
          </cell>
          <cell r="Q9">
            <v>7.7725291859999999</v>
          </cell>
          <cell r="R9">
            <v>8.4576260867977382</v>
          </cell>
          <cell r="S9">
            <v>9.2031520525954775</v>
          </cell>
          <cell r="T9">
            <v>10.083032796393216</v>
          </cell>
          <cell r="U9">
            <v>10.982646660190955</v>
          </cell>
          <cell r="V9">
            <v>11.900713431988693</v>
          </cell>
          <cell r="W9">
            <v>11.149618606988692</v>
          </cell>
          <cell r="X9">
            <v>11.345173913988694</v>
          </cell>
          <cell r="Y9">
            <v>11.381300423988693</v>
          </cell>
          <cell r="Z9">
            <v>11.417508073988694</v>
          </cell>
          <cell r="AA9">
            <v>17.685775346988692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</v>
          </cell>
          <cell r="G11">
            <v>5</v>
          </cell>
          <cell r="H11">
            <v>8</v>
          </cell>
          <cell r="I11">
            <v>8</v>
          </cell>
          <cell r="J11">
            <v>8</v>
          </cell>
          <cell r="K11">
            <v>8</v>
          </cell>
          <cell r="L11">
            <v>8</v>
          </cell>
          <cell r="M11">
            <v>11</v>
          </cell>
          <cell r="N11">
            <v>11</v>
          </cell>
          <cell r="O11">
            <v>11</v>
          </cell>
          <cell r="P11">
            <v>11</v>
          </cell>
          <cell r="Q11">
            <v>11</v>
          </cell>
          <cell r="R11">
            <v>11</v>
          </cell>
          <cell r="S11">
            <v>11</v>
          </cell>
          <cell r="T11">
            <v>11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11</v>
          </cell>
          <cell r="AA11">
            <v>11</v>
          </cell>
        </row>
        <row r="12">
          <cell r="C12">
            <v>2.9523062571672787</v>
          </cell>
          <cell r="D12">
            <v>5.6761144913345571</v>
          </cell>
          <cell r="E12">
            <v>8.6052143815018365</v>
          </cell>
          <cell r="F12">
            <v>11.50645882952124</v>
          </cell>
          <cell r="G12">
            <v>13.006145253836394</v>
          </cell>
          <cell r="H12">
            <v>14.541579783836397</v>
          </cell>
          <cell r="I12">
            <v>14.895151618836394</v>
          </cell>
          <cell r="J12">
            <v>14.941171354836396</v>
          </cell>
          <cell r="K12">
            <v>15.145959897836395</v>
          </cell>
          <cell r="L12">
            <v>15.321208411836395</v>
          </cell>
          <cell r="M12">
            <v>15.358461069836395</v>
          </cell>
          <cell r="N12">
            <v>15.500633374836394</v>
          </cell>
          <cell r="O12">
            <v>15.751155467836394</v>
          </cell>
          <cell r="P12">
            <v>16.113371398836392</v>
          </cell>
          <cell r="Q12">
            <v>16.295728046836395</v>
          </cell>
          <cell r="R12">
            <v>16.880592966836392</v>
          </cell>
          <cell r="S12">
            <v>17.539897717836396</v>
          </cell>
          <cell r="T12">
            <v>18.191408740836398</v>
          </cell>
          <cell r="U12">
            <v>18.884233254836396</v>
          </cell>
          <cell r="V12">
            <v>20.553258798836396</v>
          </cell>
          <cell r="W12">
            <v>20.339203450836393</v>
          </cell>
          <cell r="X12">
            <v>20.438029021836396</v>
          </cell>
          <cell r="Y12">
            <v>20.532839541836395</v>
          </cell>
          <cell r="Z12">
            <v>20.627738971836393</v>
          </cell>
          <cell r="AA12">
            <v>25.265012781836393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7.5</v>
          </cell>
          <cell r="R14">
            <v>7.5</v>
          </cell>
          <cell r="S14">
            <v>7.5</v>
          </cell>
          <cell r="T14">
            <v>7.5</v>
          </cell>
          <cell r="U14">
            <v>57.500000000000014</v>
          </cell>
          <cell r="V14">
            <v>60.500000000000014</v>
          </cell>
          <cell r="W14">
            <v>60.500000000000014</v>
          </cell>
          <cell r="X14">
            <v>60.500000000000014</v>
          </cell>
          <cell r="Y14">
            <v>60.5</v>
          </cell>
          <cell r="Z14">
            <v>60.500000000000014</v>
          </cell>
          <cell r="AA14">
            <v>60.5</v>
          </cell>
        </row>
        <row r="15">
          <cell r="C15">
            <v>4.4759703063459622</v>
          </cell>
          <cell r="D15">
            <v>8.7671029546919268</v>
          </cell>
          <cell r="E15">
            <v>13.506106517037889</v>
          </cell>
          <cell r="F15">
            <v>20.659230899537611</v>
          </cell>
          <cell r="G15">
            <v>24.646606286729813</v>
          </cell>
          <cell r="H15">
            <v>26.990720967729814</v>
          </cell>
          <cell r="I15">
            <v>27.424744414729815</v>
          </cell>
          <cell r="J15">
            <v>27.350872790729817</v>
          </cell>
          <cell r="K15">
            <v>26.983012501729814</v>
          </cell>
          <cell r="L15">
            <v>27.119614114729814</v>
          </cell>
          <cell r="M15">
            <v>27.857730286729815</v>
          </cell>
          <cell r="N15">
            <v>28.515888159729812</v>
          </cell>
          <cell r="O15">
            <v>29.246995014729816</v>
          </cell>
          <cell r="P15">
            <v>30.209876672729813</v>
          </cell>
          <cell r="Q15">
            <v>30.849034536729814</v>
          </cell>
          <cell r="R15">
            <v>31.531762079729816</v>
          </cell>
          <cell r="S15">
            <v>32.668874212729818</v>
          </cell>
          <cell r="T15">
            <v>33.800914307729812</v>
          </cell>
          <cell r="U15">
            <v>34.86190749572981</v>
          </cell>
          <cell r="V15">
            <v>36.18938798872982</v>
          </cell>
          <cell r="W15">
            <v>36.729689655729814</v>
          </cell>
          <cell r="X15">
            <v>37.451876180729812</v>
          </cell>
          <cell r="Y15">
            <v>38.375801337729811</v>
          </cell>
          <cell r="Z15">
            <v>39.027601615729807</v>
          </cell>
          <cell r="AA15">
            <v>39.385135550729814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2</v>
          </cell>
          <cell r="J17">
            <v>3</v>
          </cell>
          <cell r="K17">
            <v>4</v>
          </cell>
          <cell r="L17">
            <v>5</v>
          </cell>
          <cell r="M17">
            <v>6</v>
          </cell>
          <cell r="N17">
            <v>7</v>
          </cell>
          <cell r="O17">
            <v>8</v>
          </cell>
          <cell r="P17">
            <v>9</v>
          </cell>
          <cell r="Q17">
            <v>10</v>
          </cell>
          <cell r="R17">
            <v>11</v>
          </cell>
          <cell r="S17">
            <v>12</v>
          </cell>
          <cell r="T17">
            <v>13</v>
          </cell>
          <cell r="U17">
            <v>14</v>
          </cell>
          <cell r="V17">
            <v>15</v>
          </cell>
          <cell r="W17">
            <v>16</v>
          </cell>
          <cell r="X17">
            <v>17</v>
          </cell>
          <cell r="Y17">
            <v>18</v>
          </cell>
          <cell r="Z17">
            <v>19</v>
          </cell>
          <cell r="AA17">
            <v>20</v>
          </cell>
        </row>
        <row r="18">
          <cell r="C18">
            <v>1.1759990064288766</v>
          </cell>
          <cell r="D18">
            <v>2.2878027058577537</v>
          </cell>
          <cell r="E18">
            <v>3.3771388892866301</v>
          </cell>
          <cell r="F18">
            <v>4.6248156880172306</v>
          </cell>
          <cell r="G18">
            <v>5.5646399171443832</v>
          </cell>
          <cell r="H18">
            <v>6.0705039901443829</v>
          </cell>
          <cell r="I18">
            <v>6.2682084711443826</v>
          </cell>
          <cell r="J18">
            <v>6.421777743144383</v>
          </cell>
          <cell r="K18">
            <v>6.5542485461443833</v>
          </cell>
          <cell r="L18">
            <v>6.5247848381443836</v>
          </cell>
          <cell r="M18">
            <v>6.6738253741443829</v>
          </cell>
          <cell r="N18">
            <v>6.8726595301443831</v>
          </cell>
          <cell r="O18">
            <v>7.1205812921443838</v>
          </cell>
          <cell r="P18">
            <v>7.4151395391443833</v>
          </cell>
          <cell r="Q18">
            <v>7.626814304144383</v>
          </cell>
          <cell r="R18">
            <v>7.877996658144383</v>
          </cell>
          <cell r="S18">
            <v>8.1603844691443825</v>
          </cell>
          <cell r="T18">
            <v>8.6676453211443842</v>
          </cell>
          <cell r="U18">
            <v>9.6188645691443835</v>
          </cell>
          <cell r="V18">
            <v>10.398049225144383</v>
          </cell>
          <cell r="W18">
            <v>10.610299485144383</v>
          </cell>
          <cell r="X18">
            <v>10.903374195144384</v>
          </cell>
          <cell r="Y18">
            <v>11.805874944144382</v>
          </cell>
          <cell r="Z18">
            <v>11.880035099144383</v>
          </cell>
          <cell r="AA18">
            <v>11.937628536144382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2</v>
          </cell>
          <cell r="J20">
            <v>3</v>
          </cell>
          <cell r="K20">
            <v>4</v>
          </cell>
          <cell r="L20">
            <v>5</v>
          </cell>
          <cell r="M20">
            <v>6</v>
          </cell>
          <cell r="N20">
            <v>7</v>
          </cell>
          <cell r="O20">
            <v>8</v>
          </cell>
          <cell r="P20">
            <v>9</v>
          </cell>
          <cell r="Q20">
            <v>10</v>
          </cell>
          <cell r="R20">
            <v>11</v>
          </cell>
          <cell r="S20">
            <v>12</v>
          </cell>
          <cell r="T20">
            <v>13</v>
          </cell>
          <cell r="U20">
            <v>14</v>
          </cell>
          <cell r="V20">
            <v>15</v>
          </cell>
          <cell r="W20">
            <v>16</v>
          </cell>
          <cell r="X20">
            <v>17</v>
          </cell>
          <cell r="Y20">
            <v>18</v>
          </cell>
          <cell r="Z20">
            <v>19</v>
          </cell>
          <cell r="AA20">
            <v>20</v>
          </cell>
        </row>
        <row r="21">
          <cell r="C21">
            <v>0.44643791599999999</v>
          </cell>
          <cell r="D21">
            <v>1.0659588019999999</v>
          </cell>
          <cell r="E21">
            <v>1.6608391410000001</v>
          </cell>
          <cell r="F21">
            <v>2.2733770180000001</v>
          </cell>
          <cell r="G21">
            <v>3.216847419</v>
          </cell>
          <cell r="H21">
            <v>4.7449211899999995</v>
          </cell>
          <cell r="I21">
            <v>5.7049601819999998</v>
          </cell>
          <cell r="J21">
            <v>6.1695057029999996</v>
          </cell>
          <cell r="K21">
            <v>6.0913681460000006</v>
          </cell>
          <cell r="L21">
            <v>6.0802672999999992</v>
          </cell>
          <cell r="M21">
            <v>6.3580743249999996</v>
          </cell>
          <cell r="N21">
            <v>7.0158105309999996</v>
          </cell>
          <cell r="O21">
            <v>7.7807698289999996</v>
          </cell>
          <cell r="P21">
            <v>8.2511698019999997</v>
          </cell>
          <cell r="Q21">
            <v>8.5822267520000004</v>
          </cell>
          <cell r="R21">
            <v>9.0085308180000006</v>
          </cell>
          <cell r="S21">
            <v>9.5695783290000005</v>
          </cell>
          <cell r="T21">
            <v>10.086731793999999</v>
          </cell>
          <cell r="U21">
            <v>10.509156744</v>
          </cell>
          <cell r="V21">
            <v>11.116944435999999</v>
          </cell>
          <cell r="W21">
            <v>11.680581118999999</v>
          </cell>
          <cell r="X21">
            <v>12.093866662999998</v>
          </cell>
          <cell r="Y21">
            <v>12.518050258000001</v>
          </cell>
          <cell r="Z21">
            <v>12.904190751</v>
          </cell>
          <cell r="AA21">
            <v>13.305078859000002</v>
          </cell>
        </row>
        <row r="23">
          <cell r="C23">
            <v>0</v>
          </cell>
          <cell r="D23">
            <v>0.14000000000000001</v>
          </cell>
          <cell r="E23">
            <v>1.1099999999999999</v>
          </cell>
          <cell r="F23">
            <v>1.1099999999999999</v>
          </cell>
          <cell r="G23">
            <v>1.1099999999999999</v>
          </cell>
          <cell r="H23">
            <v>1.1100000000000003</v>
          </cell>
          <cell r="I23">
            <v>1.1099999999999999</v>
          </cell>
          <cell r="J23">
            <v>1.1099999999999999</v>
          </cell>
          <cell r="K23">
            <v>1.1099999999999999</v>
          </cell>
          <cell r="L23">
            <v>1.1099999999999999</v>
          </cell>
          <cell r="M23">
            <v>1.1099999999999999</v>
          </cell>
          <cell r="N23">
            <v>1.1099999999999999</v>
          </cell>
          <cell r="O23">
            <v>1.1099999999999999</v>
          </cell>
          <cell r="P23">
            <v>1.1099999999999999</v>
          </cell>
          <cell r="Q23">
            <v>1.1099999999999999</v>
          </cell>
          <cell r="R23">
            <v>1.1099999999999999</v>
          </cell>
          <cell r="S23">
            <v>1.1099999999999999</v>
          </cell>
          <cell r="T23">
            <v>1.1099999999999999</v>
          </cell>
          <cell r="U23">
            <v>1.1099999999999999</v>
          </cell>
          <cell r="V23">
            <v>1.1099999999999999</v>
          </cell>
          <cell r="W23">
            <v>1.1099999999999999</v>
          </cell>
          <cell r="X23">
            <v>1.1099999999999999</v>
          </cell>
          <cell r="Y23">
            <v>1.1099999999999999</v>
          </cell>
          <cell r="Z23">
            <v>1.1099999999999999</v>
          </cell>
          <cell r="AA23">
            <v>1.81</v>
          </cell>
        </row>
        <row r="24">
          <cell r="C24">
            <v>0.18575040400000001</v>
          </cell>
          <cell r="D24">
            <v>0.443665586</v>
          </cell>
          <cell r="E24">
            <v>0.69028623299999992</v>
          </cell>
          <cell r="F24">
            <v>0.92532122800000005</v>
          </cell>
          <cell r="G24">
            <v>1.1488298639999999</v>
          </cell>
          <cell r="H24">
            <v>1.5002086679592126</v>
          </cell>
          <cell r="I24">
            <v>1.7085820585826856</v>
          </cell>
          <cell r="J24">
            <v>1.7298207209388103</v>
          </cell>
          <cell r="K24">
            <v>1.7525697765518693</v>
          </cell>
          <cell r="L24">
            <v>1.786563027255228</v>
          </cell>
          <cell r="M24">
            <v>1.8287434977221215</v>
          </cell>
          <cell r="N24">
            <v>1.7434142989229122</v>
          </cell>
          <cell r="O24">
            <v>1.8480333790587573</v>
          </cell>
          <cell r="P24">
            <v>1.9698591445690441</v>
          </cell>
          <cell r="Q24">
            <v>2.2610159431914028</v>
          </cell>
          <cell r="R24">
            <v>2.3993854528230432</v>
          </cell>
          <cell r="S24">
            <v>2.5166568181540399</v>
          </cell>
          <cell r="T24">
            <v>2.6221614171540395</v>
          </cell>
          <cell r="U24">
            <v>2.7361815091540396</v>
          </cell>
          <cell r="V24">
            <v>2.9957825901540396</v>
          </cell>
          <cell r="W24">
            <v>3.6707672865556811</v>
          </cell>
          <cell r="X24">
            <v>4.1829169619497133</v>
          </cell>
          <cell r="Y24">
            <v>4.7206918583437449</v>
          </cell>
          <cell r="Z24">
            <v>5.3168761597377765</v>
          </cell>
          <cell r="AA24">
            <v>5.8833031161318079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0.14118944899999999</v>
          </cell>
          <cell r="D27">
            <v>0.354596837</v>
          </cell>
          <cell r="E27">
            <v>0.55524592100000003</v>
          </cell>
          <cell r="F27">
            <v>0.74297070899999995</v>
          </cell>
          <cell r="G27">
            <v>0.917670404</v>
          </cell>
          <cell r="H27">
            <v>1.2522923396528474</v>
          </cell>
          <cell r="I27">
            <v>1.2787931602072169</v>
          </cell>
          <cell r="J27">
            <v>1.493026834790139</v>
          </cell>
          <cell r="K27">
            <v>1.5188879232460555</v>
          </cell>
          <cell r="L27">
            <v>1.5589399717687284</v>
          </cell>
          <cell r="M27">
            <v>1.5893860968528726</v>
          </cell>
          <cell r="N27">
            <v>1.642118771449224</v>
          </cell>
          <cell r="O27">
            <v>1.5286555296759601</v>
          </cell>
          <cell r="P27">
            <v>1.6265083026188016</v>
          </cell>
          <cell r="Q27">
            <v>1.6732622479552905</v>
          </cell>
          <cell r="R27">
            <v>1.7500659003688606</v>
          </cell>
          <cell r="S27">
            <v>1.8282262809789493</v>
          </cell>
          <cell r="T27">
            <v>1.9074952803085927</v>
          </cell>
          <cell r="U27">
            <v>1.988182106645271</v>
          </cell>
          <cell r="V27">
            <v>2.1864885550294373</v>
          </cell>
          <cell r="W27">
            <v>2.3992349180294372</v>
          </cell>
          <cell r="X27">
            <v>2.5298837530294369</v>
          </cell>
          <cell r="Y27">
            <v>2.6601668950294375</v>
          </cell>
          <cell r="Z27">
            <v>2.7900769950294371</v>
          </cell>
          <cell r="AA27">
            <v>2.9196194210294371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WRZ summary"/>
      <sheetName val="1. BL Licences"/>
      <sheetName val="2. BL Supply"/>
      <sheetName val="3. BL Demand"/>
      <sheetName val="4. BL SDB"/>
      <sheetName val="5. Feasible Options"/>
      <sheetName val="6. Preferred (Scenario Yr)"/>
      <sheetName val="7. FP Supply"/>
      <sheetName val="8. FP Demand"/>
      <sheetName val="9. FP SDB"/>
      <sheetName val="10. Drought plan links"/>
    </sheetNames>
    <sheetDataSet>
      <sheetData sheetId="0" refreshError="1"/>
      <sheetData sheetId="1" refreshError="1"/>
      <sheetData sheetId="2" refreshError="1"/>
      <sheetData sheetId="3">
        <row r="17">
          <cell r="L17">
            <v>104.26316857239897</v>
          </cell>
        </row>
      </sheetData>
      <sheetData sheetId="4" refreshError="1"/>
      <sheetData sheetId="5">
        <row r="3">
          <cell r="L3">
            <v>87.888854000791795</v>
          </cell>
        </row>
      </sheetData>
      <sheetData sheetId="6" refreshError="1"/>
      <sheetData sheetId="7">
        <row r="19">
          <cell r="L19">
            <v>0</v>
          </cell>
          <cell r="M19">
            <v>0</v>
          </cell>
          <cell r="N19">
            <v>1.28</v>
          </cell>
          <cell r="O19">
            <v>13.99</v>
          </cell>
          <cell r="P19">
            <v>10.18</v>
          </cell>
          <cell r="Q19">
            <v>4.55</v>
          </cell>
          <cell r="R19">
            <v>4.8099999999999996</v>
          </cell>
          <cell r="S19">
            <v>5.88</v>
          </cell>
          <cell r="T19">
            <v>7.49</v>
          </cell>
          <cell r="U19">
            <v>9.18</v>
          </cell>
          <cell r="V19">
            <v>6.67</v>
          </cell>
          <cell r="W19">
            <v>6.06</v>
          </cell>
          <cell r="X19">
            <v>6.06</v>
          </cell>
          <cell r="Y19">
            <v>5.08</v>
          </cell>
          <cell r="Z19">
            <v>6.37</v>
          </cell>
          <cell r="AA19">
            <v>6.55</v>
          </cell>
          <cell r="AB19">
            <v>7.32</v>
          </cell>
          <cell r="AC19">
            <v>8.1</v>
          </cell>
          <cell r="AD19">
            <v>8.83</v>
          </cell>
          <cell r="AE19">
            <v>9.59</v>
          </cell>
          <cell r="AF19">
            <v>10.29</v>
          </cell>
          <cell r="AG19">
            <v>16.52</v>
          </cell>
          <cell r="AH19">
            <v>14.95</v>
          </cell>
          <cell r="AI19">
            <v>13.34</v>
          </cell>
          <cell r="AJ19">
            <v>11.36</v>
          </cell>
        </row>
        <row r="21">
          <cell r="L21">
            <v>0</v>
          </cell>
          <cell r="M21">
            <v>0</v>
          </cell>
          <cell r="N21">
            <v>0</v>
          </cell>
          <cell r="O21">
            <v>2.1000000000000005</v>
          </cell>
          <cell r="P21">
            <v>2.1000000000000005</v>
          </cell>
          <cell r="Q21">
            <v>2.1000000000000005</v>
          </cell>
          <cell r="R21">
            <v>2.1000000000000005</v>
          </cell>
          <cell r="S21">
            <v>2.1000000000000005</v>
          </cell>
          <cell r="T21">
            <v>2.1000000000000005</v>
          </cell>
          <cell r="U21">
            <v>2.1000000000000005</v>
          </cell>
          <cell r="V21">
            <v>2.1000000000000005</v>
          </cell>
          <cell r="W21">
            <v>2.1000000000000005</v>
          </cell>
          <cell r="X21">
            <v>2.1000000000000005</v>
          </cell>
          <cell r="Y21">
            <v>2.1000000000000005</v>
          </cell>
          <cell r="Z21">
            <v>2.1000000000000005</v>
          </cell>
          <cell r="AA21">
            <v>2.1000000000000005</v>
          </cell>
          <cell r="AB21">
            <v>2.1000000000000005</v>
          </cell>
          <cell r="AC21">
            <v>2.1000000000000005</v>
          </cell>
          <cell r="AD21">
            <v>2.1000000000000005</v>
          </cell>
          <cell r="AE21">
            <v>2.1000000000000005</v>
          </cell>
          <cell r="AF21">
            <v>2.1000000000000005</v>
          </cell>
          <cell r="AG21">
            <v>2.1000000000000005</v>
          </cell>
          <cell r="AH21">
            <v>2.1000000000000005</v>
          </cell>
          <cell r="AI21">
            <v>2.1000000000000005</v>
          </cell>
          <cell r="AJ21">
            <v>2.1000000000000005</v>
          </cell>
        </row>
        <row r="36"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</row>
        <row r="37">
          <cell r="L37">
            <v>12.472490344926999</v>
          </cell>
          <cell r="M37">
            <v>6.5604445425866604</v>
          </cell>
          <cell r="N37">
            <v>10.0107185408018</v>
          </cell>
          <cell r="O37">
            <v>18.770097608872501</v>
          </cell>
          <cell r="P37">
            <v>10.728228882169301</v>
          </cell>
          <cell r="Q37">
            <v>7.2590632251401397</v>
          </cell>
          <cell r="R37">
            <v>8.3503902664699794</v>
          </cell>
          <cell r="S37">
            <v>10.047416590264801</v>
          </cell>
          <cell r="T37">
            <v>11.287175018873199</v>
          </cell>
          <cell r="U37">
            <v>13.0676858601059</v>
          </cell>
          <cell r="V37">
            <v>11.892548889064701</v>
          </cell>
          <cell r="W37">
            <v>12.6345962616553</v>
          </cell>
          <cell r="X37">
            <v>14.0080023197863</v>
          </cell>
          <cell r="Y37">
            <v>14.4388851052032</v>
          </cell>
          <cell r="Z37">
            <v>16.3799207325754</v>
          </cell>
          <cell r="AA37">
            <v>15.671422164451</v>
          </cell>
          <cell r="AB37">
            <v>16.4793185613992</v>
          </cell>
          <cell r="AC37">
            <v>17.474917804802605</v>
          </cell>
          <cell r="AD37">
            <v>18.433447519871883</v>
          </cell>
          <cell r="AE37">
            <v>19.426732944961646</v>
          </cell>
          <cell r="AF37">
            <v>20.371978755918072</v>
          </cell>
          <cell r="AG37">
            <v>26.617114072841012</v>
          </cell>
          <cell r="AH37">
            <v>25.065982405570207</v>
          </cell>
          <cell r="AI37">
            <v>23.46175984785668</v>
          </cell>
          <cell r="AJ37">
            <v>21.479251977745605</v>
          </cell>
        </row>
        <row r="38">
          <cell r="L38">
            <v>1</v>
          </cell>
          <cell r="M38">
            <v>0</v>
          </cell>
          <cell r="N38">
            <v>0.5</v>
          </cell>
          <cell r="O38">
            <v>2.5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WRZ summary"/>
      <sheetName val="1. BL Licences"/>
      <sheetName val="2. BL Supply"/>
      <sheetName val="3. BL Demand"/>
      <sheetName val="4. BL SDB"/>
      <sheetName val="5. Feasible Options"/>
      <sheetName val="6. Preferred (Scenario Yr)"/>
      <sheetName val="7. FP Supply"/>
      <sheetName val="8. FP Demand"/>
      <sheetName val="9. FP SDB"/>
      <sheetName val="10. Drought plan links"/>
    </sheetNames>
    <sheetDataSet>
      <sheetData sheetId="0" refreshError="1"/>
      <sheetData sheetId="1" refreshError="1"/>
      <sheetData sheetId="2" refreshError="1"/>
      <sheetData sheetId="3">
        <row r="17">
          <cell r="L17">
            <v>125.00000000000001</v>
          </cell>
        </row>
      </sheetData>
      <sheetData sheetId="4" refreshError="1"/>
      <sheetData sheetId="5">
        <row r="3">
          <cell r="L3">
            <v>114.15923118749978</v>
          </cell>
        </row>
      </sheetData>
      <sheetData sheetId="6" refreshError="1"/>
      <sheetData sheetId="7">
        <row r="16">
          <cell r="L16">
            <v>0</v>
          </cell>
          <cell r="M16">
            <v>0</v>
          </cell>
          <cell r="N16">
            <v>13.256018583098179</v>
          </cell>
          <cell r="O16">
            <v>13.422733852874337</v>
          </cell>
          <cell r="P16">
            <v>25.9895710444058</v>
          </cell>
          <cell r="Q16">
            <v>26.0877828695765</v>
          </cell>
          <cell r="R16">
            <v>27.290299058589198</v>
          </cell>
          <cell r="S16">
            <v>28.3497599523335</v>
          </cell>
          <cell r="T16">
            <v>29.587839447961901</v>
          </cell>
          <cell r="U16">
            <v>30.805038785430199</v>
          </cell>
          <cell r="V16">
            <v>31.3115685732262</v>
          </cell>
          <cell r="W16">
            <v>31.6751020062806</v>
          </cell>
          <cell r="X16">
            <v>31.993792691630698</v>
          </cell>
          <cell r="Y16">
            <v>31.2740347242203</v>
          </cell>
          <cell r="Z16">
            <v>32.640474955667102</v>
          </cell>
          <cell r="AA16">
            <v>32.533156424679902</v>
          </cell>
          <cell r="AB16">
            <v>32.381511113453001</v>
          </cell>
          <cell r="AC16">
            <v>32.247906528411697</v>
          </cell>
          <cell r="AD16">
            <v>31.110615102293099</v>
          </cell>
          <cell r="AE16">
            <v>30.963816663255098</v>
          </cell>
          <cell r="AF16">
            <v>31.251464632727899</v>
          </cell>
          <cell r="AG16">
            <v>31.825427968318401</v>
          </cell>
          <cell r="AH16">
            <v>32.398901954494498</v>
          </cell>
          <cell r="AI16">
            <v>32.985599010891697</v>
          </cell>
          <cell r="AJ16">
            <v>32.574511369628397</v>
          </cell>
        </row>
        <row r="31">
          <cell r="L31">
            <v>1.1274438381411027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WRZ summary"/>
      <sheetName val="1. BL Licences"/>
      <sheetName val="2. BL Supply"/>
      <sheetName val="3. BL Demand"/>
      <sheetName val="4. BL SDB"/>
      <sheetName val="5. Feasible Options"/>
      <sheetName val="6. Preferred (Scenario Yr)"/>
      <sheetName val="7. FP Supply"/>
      <sheetName val="8. FP Demand"/>
      <sheetName val="9. FP SDB"/>
      <sheetName val="10. Drought plan links"/>
    </sheetNames>
    <sheetDataSet>
      <sheetData sheetId="0" refreshError="1"/>
      <sheetData sheetId="1" refreshError="1"/>
      <sheetData sheetId="2" refreshError="1"/>
      <sheetData sheetId="3">
        <row r="5">
          <cell r="L5">
            <v>50</v>
          </cell>
        </row>
      </sheetData>
      <sheetData sheetId="4" refreshError="1"/>
      <sheetData sheetId="5">
        <row r="3">
          <cell r="L3">
            <v>173.80074313988641</v>
          </cell>
        </row>
      </sheetData>
      <sheetData sheetId="6" refreshError="1"/>
      <sheetData sheetId="7">
        <row r="38">
          <cell r="L38">
            <v>22.700200959898901</v>
          </cell>
          <cell r="M38">
            <v>21.487782232801401</v>
          </cell>
          <cell r="N38">
            <v>20.790845943349801</v>
          </cell>
          <cell r="O38">
            <v>20.162908034140301</v>
          </cell>
          <cell r="P38">
            <v>25.659845436014699</v>
          </cell>
          <cell r="Q38">
            <v>25.763770696401501</v>
          </cell>
          <cell r="R38">
            <v>25.956141258357999</v>
          </cell>
          <cell r="S38">
            <v>27.172520918476899</v>
          </cell>
          <cell r="T38">
            <v>26.534764614977899</v>
          </cell>
          <cell r="U38">
            <v>27.066167148496898</v>
          </cell>
          <cell r="V38">
            <v>27.5388729171436</v>
          </cell>
          <cell r="W38">
            <v>27.9399241420486</v>
          </cell>
          <cell r="X38">
            <v>28.127489376048</v>
          </cell>
          <cell r="Y38">
            <v>27.524929912431599</v>
          </cell>
          <cell r="Z38">
            <v>28.2219317935721</v>
          </cell>
          <cell r="AA38">
            <v>27.439212896385268</v>
          </cell>
          <cell r="AB38">
            <v>27.632809511514974</v>
          </cell>
          <cell r="AC38">
            <v>27.824222764963945</v>
          </cell>
          <cell r="AD38">
            <v>27.980509182417237</v>
          </cell>
          <cell r="AE38">
            <v>28.195497502274119</v>
          </cell>
          <cell r="AF38">
            <v>28.180565839927908</v>
          </cell>
          <cell r="AG38">
            <v>28.842492516966811</v>
          </cell>
          <cell r="AH38">
            <v>29.245587141756896</v>
          </cell>
          <cell r="AI38">
            <v>29.657083672723271</v>
          </cell>
          <cell r="AJ38">
            <v>30.069684753916544</v>
          </cell>
        </row>
        <row r="39">
          <cell r="L39">
            <v>12.262613953085832</v>
          </cell>
          <cell r="M39">
            <v>9.422643140489436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8"/>
  <sheetViews>
    <sheetView zoomScale="110" zoomScaleNormal="110" workbookViewId="0">
      <selection activeCell="F17" sqref="F17"/>
    </sheetView>
  </sheetViews>
  <sheetFormatPr defaultRowHeight="12.75" x14ac:dyDescent="0.2"/>
  <cols>
    <col min="2" max="2" width="21.28515625" customWidth="1"/>
    <col min="3" max="3" width="5.5703125" bestFit="1" customWidth="1"/>
    <col min="4" max="4" width="7.7109375" bestFit="1" customWidth="1"/>
    <col min="5" max="5" width="9" customWidth="1"/>
    <col min="6" max="6" width="9.140625" customWidth="1"/>
    <col min="7" max="7" width="8.140625" customWidth="1"/>
  </cols>
  <sheetData>
    <row r="1" spans="1:30" x14ac:dyDescent="0.2">
      <c r="A1" s="4" t="s">
        <v>63</v>
      </c>
    </row>
    <row r="2" spans="1:30" x14ac:dyDescent="0.2">
      <c r="A2" s="4"/>
    </row>
    <row r="4" spans="1:30" x14ac:dyDescent="0.2">
      <c r="D4" s="21" t="s">
        <v>64</v>
      </c>
      <c r="E4" s="21" t="s">
        <v>65</v>
      </c>
      <c r="F4" s="21" t="s">
        <v>14</v>
      </c>
      <c r="G4" s="21" t="s">
        <v>15</v>
      </c>
      <c r="H4" s="21" t="s">
        <v>16</v>
      </c>
      <c r="I4" s="21" t="s">
        <v>17</v>
      </c>
      <c r="J4" s="21" t="s">
        <v>18</v>
      </c>
      <c r="K4" s="21" t="s">
        <v>19</v>
      </c>
      <c r="L4" s="21" t="s">
        <v>20</v>
      </c>
      <c r="M4" s="21" t="s">
        <v>21</v>
      </c>
      <c r="N4" s="21" t="s">
        <v>22</v>
      </c>
      <c r="O4" s="21" t="s">
        <v>23</v>
      </c>
      <c r="P4" s="21" t="s">
        <v>24</v>
      </c>
      <c r="Q4" s="21" t="s">
        <v>25</v>
      </c>
      <c r="R4" s="21" t="s">
        <v>26</v>
      </c>
      <c r="S4" s="21" t="s">
        <v>27</v>
      </c>
      <c r="T4" s="21" t="s">
        <v>28</v>
      </c>
      <c r="U4" s="21" t="s">
        <v>29</v>
      </c>
      <c r="V4" s="21" t="s">
        <v>30</v>
      </c>
      <c r="W4" s="21" t="s">
        <v>31</v>
      </c>
      <c r="X4" s="21" t="s">
        <v>32</v>
      </c>
      <c r="Y4" s="21" t="s">
        <v>33</v>
      </c>
      <c r="Z4" s="21" t="s">
        <v>34</v>
      </c>
      <c r="AA4" s="21" t="s">
        <v>35</v>
      </c>
      <c r="AB4" s="21" t="s">
        <v>36</v>
      </c>
      <c r="AC4" s="21" t="s">
        <v>37</v>
      </c>
      <c r="AD4" s="21" t="s">
        <v>38</v>
      </c>
    </row>
    <row r="5" spans="1:30" ht="51" x14ac:dyDescent="0.2">
      <c r="B5" s="3" t="s">
        <v>87</v>
      </c>
      <c r="C5" s="36" t="s">
        <v>86</v>
      </c>
      <c r="D5" s="29">
        <f>'PC calculations'!C4</f>
        <v>1679.9747573845602</v>
      </c>
      <c r="E5" s="29">
        <f>'PC calculations'!D4</f>
        <v>1256.6287029348157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51" x14ac:dyDescent="0.2">
      <c r="B6" s="3" t="s">
        <v>88</v>
      </c>
      <c r="C6" s="30" t="s">
        <v>11</v>
      </c>
      <c r="D6" s="31">
        <f>'PC calculations'!C5</f>
        <v>45.94135509572935</v>
      </c>
      <c r="E6" s="31">
        <f>'PC calculations'!D5</f>
        <v>33.950469340732084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 ht="51" x14ac:dyDescent="0.2">
      <c r="B7" s="3" t="s">
        <v>89</v>
      </c>
      <c r="C7" s="36" t="s">
        <v>86</v>
      </c>
      <c r="D7" s="43"/>
      <c r="E7" s="43"/>
      <c r="F7" s="38">
        <f>'PC calculations'!E13</f>
        <v>0</v>
      </c>
      <c r="G7" s="38">
        <f>'PC calculations'!F13</f>
        <v>0</v>
      </c>
      <c r="H7" s="38">
        <f>'PC calculations'!G13</f>
        <v>0</v>
      </c>
      <c r="I7" s="38">
        <f>'PC calculations'!H13</f>
        <v>0</v>
      </c>
      <c r="J7" s="38">
        <f>'PC calculations'!I13</f>
        <v>0</v>
      </c>
      <c r="K7" s="38">
        <f>'PC calculations'!J13</f>
        <v>0</v>
      </c>
      <c r="L7" s="38">
        <f>'PC calculations'!K13</f>
        <v>0</v>
      </c>
      <c r="M7" s="38">
        <f>'PC calculations'!L13</f>
        <v>0</v>
      </c>
      <c r="N7" s="38">
        <f>'PC calculations'!M13</f>
        <v>0</v>
      </c>
      <c r="O7" s="38">
        <f>'PC calculations'!N13</f>
        <v>0</v>
      </c>
      <c r="P7" s="38">
        <f>'PC calculations'!O13</f>
        <v>0</v>
      </c>
      <c r="Q7" s="38">
        <f>'PC calculations'!P13</f>
        <v>0</v>
      </c>
      <c r="R7" s="38">
        <f>'PC calculations'!Q13</f>
        <v>0</v>
      </c>
      <c r="S7" s="38">
        <f>'PC calculations'!R13</f>
        <v>0</v>
      </c>
      <c r="T7" s="38">
        <f>'PC calculations'!S13</f>
        <v>0</v>
      </c>
      <c r="U7" s="38">
        <f>'PC calculations'!T13</f>
        <v>0</v>
      </c>
      <c r="V7" s="38">
        <f>'PC calculations'!U13</f>
        <v>0</v>
      </c>
      <c r="W7" s="38">
        <f>'PC calculations'!V13</f>
        <v>0</v>
      </c>
      <c r="X7" s="38">
        <f>'PC calculations'!W13</f>
        <v>0</v>
      </c>
      <c r="Y7" s="38">
        <f>'PC calculations'!X13</f>
        <v>0</v>
      </c>
      <c r="Z7" s="38">
        <f>'PC calculations'!Y13</f>
        <v>0</v>
      </c>
      <c r="AA7" s="38">
        <f>'PC calculations'!Z13</f>
        <v>0</v>
      </c>
      <c r="AB7" s="38">
        <f>'PC calculations'!AA13</f>
        <v>0</v>
      </c>
      <c r="AC7" s="38">
        <f>'PC calculations'!AB13</f>
        <v>0</v>
      </c>
      <c r="AD7" s="38">
        <f>'PC calculations'!AC13</f>
        <v>0</v>
      </c>
    </row>
    <row r="8" spans="1:30" ht="38.25" x14ac:dyDescent="0.2">
      <c r="B8" s="37" t="s">
        <v>90</v>
      </c>
      <c r="C8" s="30" t="s">
        <v>11</v>
      </c>
      <c r="D8" s="43"/>
      <c r="E8" s="43"/>
      <c r="F8" s="31">
        <f>'PC calculations'!E14</f>
        <v>0</v>
      </c>
      <c r="G8" s="31">
        <f>'PC calculations'!F14</f>
        <v>0</v>
      </c>
      <c r="H8" s="31">
        <f>'PC calculations'!G14</f>
        <v>0</v>
      </c>
      <c r="I8" s="31">
        <f>'PC calculations'!H14</f>
        <v>0</v>
      </c>
      <c r="J8" s="31">
        <f>'PC calculations'!I14</f>
        <v>0</v>
      </c>
      <c r="K8" s="31">
        <f>'PC calculations'!J14</f>
        <v>0</v>
      </c>
      <c r="L8" s="31">
        <f>'PC calculations'!K14</f>
        <v>0</v>
      </c>
      <c r="M8" s="31">
        <f>'PC calculations'!L14</f>
        <v>0</v>
      </c>
      <c r="N8" s="31">
        <f>'PC calculations'!M14</f>
        <v>0</v>
      </c>
      <c r="O8" s="31">
        <f>'PC calculations'!N14</f>
        <v>0</v>
      </c>
      <c r="P8" s="31">
        <f>'PC calculations'!O14</f>
        <v>0</v>
      </c>
      <c r="Q8" s="31">
        <f>'PC calculations'!P14</f>
        <v>0</v>
      </c>
      <c r="R8" s="31">
        <f>'PC calculations'!Q14</f>
        <v>0</v>
      </c>
      <c r="S8" s="31">
        <f>'PC calculations'!R14</f>
        <v>0</v>
      </c>
      <c r="T8" s="31">
        <f>'PC calculations'!S14</f>
        <v>0</v>
      </c>
      <c r="U8" s="31">
        <f>'PC calculations'!T14</f>
        <v>0</v>
      </c>
      <c r="V8" s="31">
        <f>'PC calculations'!U14</f>
        <v>0</v>
      </c>
      <c r="W8" s="31">
        <f>'PC calculations'!V14</f>
        <v>0</v>
      </c>
      <c r="X8" s="31">
        <f>'PC calculations'!W14</f>
        <v>0</v>
      </c>
      <c r="Y8" s="31">
        <f>'PC calculations'!X14</f>
        <v>0</v>
      </c>
      <c r="Z8" s="31">
        <f>'PC calculations'!Y14</f>
        <v>0</v>
      </c>
      <c r="AA8" s="31">
        <f>'PC calculations'!Z14</f>
        <v>0</v>
      </c>
      <c r="AB8" s="31">
        <f>'PC calculations'!AA14</f>
        <v>0</v>
      </c>
      <c r="AC8" s="31">
        <f>'PC calculations'!AB14</f>
        <v>0</v>
      </c>
      <c r="AD8" s="31">
        <f>'PC calculations'!AC14</f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A10" sqref="A10"/>
    </sheetView>
  </sheetViews>
  <sheetFormatPr defaultRowHeight="12.75" x14ac:dyDescent="0.2"/>
  <cols>
    <col min="1" max="1" width="25" customWidth="1"/>
    <col min="2" max="2" width="12.42578125" customWidth="1"/>
    <col min="3" max="3" width="10.28515625" customWidth="1"/>
    <col min="4" max="4" width="8.7109375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[1]WRZ8!D$8+[1]WRZ8!D$16</f>
        <v>37.892900366325904</v>
      </c>
      <c r="C3" s="39">
        <f>[1]WRZ8!E$8+[1]WRZ8!E$16</f>
        <v>37.892900366325904</v>
      </c>
      <c r="D3" s="39">
        <f>[1]WRZ8!F$8+[1]WRZ8!F$16</f>
        <v>37.892900366325904</v>
      </c>
      <c r="E3" s="39">
        <f>[1]WRZ8!G$8+[1]WRZ8!G$16</f>
        <v>37.892900366325904</v>
      </c>
      <c r="F3" s="39">
        <f>[1]WRZ8!H$8+[1]WRZ8!H$16</f>
        <v>35.292900366325902</v>
      </c>
      <c r="G3" s="39">
        <f>[1]WRZ8!I$8+[1]WRZ8!I$16</f>
        <v>35.292900366325902</v>
      </c>
      <c r="H3" s="39">
        <f>[1]WRZ8!J$8+[1]WRZ8!J$16</f>
        <v>35.292900366325902</v>
      </c>
      <c r="I3" s="39">
        <f>[1]WRZ8!K$8+[1]WRZ8!K$16</f>
        <v>35.292900366325902</v>
      </c>
      <c r="J3" s="39">
        <f>[1]WRZ8!L$8+[1]WRZ8!L$16</f>
        <v>35.292900366325902</v>
      </c>
      <c r="K3" s="39">
        <f>[1]WRZ8!M$8+[1]WRZ8!M$16</f>
        <v>35.292900366325902</v>
      </c>
      <c r="L3" s="39">
        <f>[1]WRZ8!N$8+[1]WRZ8!N$16</f>
        <v>35.292900366325902</v>
      </c>
      <c r="M3" s="39">
        <f>[1]WRZ8!O$8+[1]WRZ8!O$16</f>
        <v>35.292900366325902</v>
      </c>
      <c r="N3" s="39">
        <f>[1]WRZ8!P$8+[1]WRZ8!P$16</f>
        <v>35.292900366325902</v>
      </c>
      <c r="O3" s="39">
        <f>[1]WRZ8!Q$8+[1]WRZ8!Q$16</f>
        <v>35.292900366325902</v>
      </c>
      <c r="P3" s="39">
        <f>[1]WRZ8!R$8+[1]WRZ8!R$16</f>
        <v>35.292900366325902</v>
      </c>
      <c r="Q3" s="39">
        <f>[1]WRZ8!S$8+[1]WRZ8!S$16</f>
        <v>35.292900366325902</v>
      </c>
      <c r="R3" s="39">
        <f>[1]WRZ8!T$8+[1]WRZ8!T$16</f>
        <v>35.292900366325902</v>
      </c>
      <c r="S3" s="39">
        <f>[1]WRZ8!U$8+[1]WRZ8!U$16</f>
        <v>35.292900366325902</v>
      </c>
      <c r="T3" s="39">
        <f>[1]WRZ8!V$8+[1]WRZ8!V$16</f>
        <v>35.292900366325902</v>
      </c>
      <c r="U3" s="39">
        <f>[1]WRZ8!W$8+[1]WRZ8!W$16</f>
        <v>35.292900366325902</v>
      </c>
      <c r="V3" s="39">
        <f>[1]WRZ8!X$8+[1]WRZ8!X$16</f>
        <v>35.292900366325902</v>
      </c>
      <c r="W3" s="39">
        <f>[1]WRZ8!Y$8+[1]WRZ8!Y$16</f>
        <v>35.292900366325902</v>
      </c>
      <c r="X3" s="39">
        <f>[1]WRZ8!Z$8+[1]WRZ8!Z$16</f>
        <v>35.292900366325902</v>
      </c>
      <c r="Y3" s="39">
        <f>[1]WRZ8!AA$8+[1]WRZ8!AA$16</f>
        <v>35.292900366325902</v>
      </c>
      <c r="Z3" s="39">
        <f>[1]WRZ8!AB$8+[1]WRZ8!AB$16</f>
        <v>35.292900366325902</v>
      </c>
      <c r="AA3" s="39">
        <f>[1]WRZ8!AC$8+[1]WRZ8!AC$16</f>
        <v>0</v>
      </c>
      <c r="AB3" s="39">
        <f>[1]WRZ8!AD$8+[1]WRZ8!AD$16</f>
        <v>0</v>
      </c>
    </row>
    <row r="4" spans="1:28" x14ac:dyDescent="0.2">
      <c r="A4" s="13" t="s">
        <v>91</v>
      </c>
      <c r="B4" s="39">
        <f>[1]WRZ8!D$12</f>
        <v>30.701352713753149</v>
      </c>
      <c r="C4" s="39">
        <f>[1]WRZ8!E$12</f>
        <v>30.664234331152112</v>
      </c>
      <c r="D4" s="39">
        <f>[1]WRZ8!F$12</f>
        <v>30.643289019448758</v>
      </c>
      <c r="E4" s="39">
        <f>[1]WRZ8!G$12</f>
        <v>30.6188877197065</v>
      </c>
      <c r="F4" s="39">
        <f>[1]WRZ8!H$12</f>
        <v>30.588985294976663</v>
      </c>
      <c r="G4" s="39">
        <f>[1]WRZ8!I$12</f>
        <v>30.566520771435172</v>
      </c>
      <c r="H4" s="39">
        <f>[1]WRZ8!J$12</f>
        <v>30.600096730386056</v>
      </c>
      <c r="I4" s="39">
        <f>[1]WRZ8!K$12</f>
        <v>30.630431752479076</v>
      </c>
      <c r="J4" s="39">
        <f>[1]WRZ8!L$12</f>
        <v>30.706453991726452</v>
      </c>
      <c r="K4" s="39">
        <f>[1]WRZ8!M$12</f>
        <v>30.781440191835951</v>
      </c>
      <c r="L4" s="39">
        <f>[1]WRZ8!N$12</f>
        <v>30.855671574932</v>
      </c>
      <c r="M4" s="39">
        <f>[1]WRZ8!O$12</f>
        <v>30.934494537854555</v>
      </c>
      <c r="N4" s="39">
        <f>[1]WRZ8!P$12</f>
        <v>31.012741514042489</v>
      </c>
      <c r="O4" s="39">
        <f>[1]WRZ8!Q$12</f>
        <v>31.090474626171481</v>
      </c>
      <c r="P4" s="39">
        <f>[1]WRZ8!R$12</f>
        <v>31.171004618216536</v>
      </c>
      <c r="Q4" s="39">
        <f>[1]WRZ8!S$12</f>
        <v>31.250351247240673</v>
      </c>
      <c r="R4" s="39">
        <f>[1]WRZ8!T$12</f>
        <v>31.331726366885299</v>
      </c>
      <c r="S4" s="39">
        <f>[1]WRZ8!U$12</f>
        <v>31.411335629062449</v>
      </c>
      <c r="T4" s="39">
        <f>[1]WRZ8!V$12</f>
        <v>31.493499508919356</v>
      </c>
      <c r="U4" s="39">
        <f>[1]WRZ8!W$12</f>
        <v>31.576133185688388</v>
      </c>
      <c r="V4" s="39">
        <f>[1]WRZ8!X$12</f>
        <v>31.657845360513178</v>
      </c>
      <c r="W4" s="39">
        <f>[1]WRZ8!Y$12</f>
        <v>31.761404589059236</v>
      </c>
      <c r="X4" s="39">
        <f>[1]WRZ8!Z$12</f>
        <v>31.864034797938864</v>
      </c>
      <c r="Y4" s="39">
        <f>[1]WRZ8!AA$12</f>
        <v>31.969481473728596</v>
      </c>
      <c r="Z4" s="39">
        <f>[1]WRZ8!AB$12</f>
        <v>32.075086035790868</v>
      </c>
      <c r="AA4" s="39">
        <f>[1]WRZ8!AC$12</f>
        <v>0</v>
      </c>
      <c r="AB4" s="39">
        <f>[1]WRZ8!AD$12</f>
        <v>0</v>
      </c>
    </row>
    <row r="5" spans="1:28" x14ac:dyDescent="0.2">
      <c r="A5" s="13" t="s">
        <v>0</v>
      </c>
      <c r="B5" s="39">
        <f>B3-B4</f>
        <v>7.1915476525727549</v>
      </c>
      <c r="C5" s="39">
        <f t="shared" ref="C5:AB5" si="0">C3-C4</f>
        <v>7.2286660351737915</v>
      </c>
      <c r="D5" s="39">
        <f t="shared" si="0"/>
        <v>7.2496113468771455</v>
      </c>
      <c r="E5" s="39">
        <f t="shared" si="0"/>
        <v>7.2740126466194042</v>
      </c>
      <c r="F5" s="39">
        <f t="shared" si="0"/>
        <v>4.7039150713492397</v>
      </c>
      <c r="G5" s="39">
        <f t="shared" si="0"/>
        <v>4.7263795948907301</v>
      </c>
      <c r="H5" s="39">
        <f t="shared" si="0"/>
        <v>4.6928036359398462</v>
      </c>
      <c r="I5" s="39">
        <f t="shared" si="0"/>
        <v>4.6624686138468263</v>
      </c>
      <c r="J5" s="39">
        <f t="shared" si="0"/>
        <v>4.5864463745994506</v>
      </c>
      <c r="K5" s="39">
        <f t="shared" si="0"/>
        <v>4.511460174489951</v>
      </c>
      <c r="L5" s="39">
        <f t="shared" si="0"/>
        <v>4.4372287913939026</v>
      </c>
      <c r="M5" s="39">
        <f t="shared" si="0"/>
        <v>4.3584058284713478</v>
      </c>
      <c r="N5" s="39">
        <f t="shared" si="0"/>
        <v>4.2801588522834138</v>
      </c>
      <c r="O5" s="39">
        <f t="shared" si="0"/>
        <v>4.2024257401544212</v>
      </c>
      <c r="P5" s="39">
        <f t="shared" si="0"/>
        <v>4.1218957481093668</v>
      </c>
      <c r="Q5" s="39">
        <f t="shared" si="0"/>
        <v>4.0425491190852298</v>
      </c>
      <c r="R5" s="39">
        <f t="shared" si="0"/>
        <v>3.9611739994406037</v>
      </c>
      <c r="S5" s="39">
        <f t="shared" si="0"/>
        <v>3.881564737263453</v>
      </c>
      <c r="T5" s="39">
        <f t="shared" si="0"/>
        <v>3.7994008574065461</v>
      </c>
      <c r="U5" s="39">
        <f t="shared" si="0"/>
        <v>3.7167671806375147</v>
      </c>
      <c r="V5" s="39">
        <f t="shared" si="0"/>
        <v>3.635055005812724</v>
      </c>
      <c r="W5" s="39">
        <f t="shared" si="0"/>
        <v>3.5314957772666666</v>
      </c>
      <c r="X5" s="39">
        <f t="shared" si="0"/>
        <v>3.4288655683870388</v>
      </c>
      <c r="Y5" s="39">
        <f t="shared" si="0"/>
        <v>3.3234188925973065</v>
      </c>
      <c r="Z5" s="39">
        <f t="shared" si="0"/>
        <v>3.2178143305350346</v>
      </c>
      <c r="AA5" s="39">
        <f t="shared" si="0"/>
        <v>0</v>
      </c>
      <c r="AB5" s="39">
        <f t="shared" si="0"/>
        <v>0</v>
      </c>
    </row>
    <row r="6" spans="1:28" x14ac:dyDescent="0.2">
      <c r="A6" s="13" t="s">
        <v>10</v>
      </c>
      <c r="B6" s="40" t="str">
        <f t="shared" ref="B6:AB6" si="1">IF(B5&lt;0,"Yes","No")</f>
        <v>No</v>
      </c>
      <c r="C6" s="40" t="str">
        <f t="shared" si="1"/>
        <v>No</v>
      </c>
      <c r="D6" s="40" t="str">
        <f t="shared" si="1"/>
        <v>No</v>
      </c>
      <c r="E6" s="40" t="str">
        <f t="shared" si="1"/>
        <v>No</v>
      </c>
      <c r="F6" s="40" t="str">
        <f t="shared" si="1"/>
        <v>No</v>
      </c>
      <c r="G6" s="40" t="str">
        <f t="shared" si="1"/>
        <v>No</v>
      </c>
      <c r="H6" s="40" t="str">
        <f t="shared" si="1"/>
        <v>No</v>
      </c>
      <c r="I6" s="40" t="str">
        <f t="shared" si="1"/>
        <v>No</v>
      </c>
      <c r="J6" s="40" t="str">
        <f t="shared" si="1"/>
        <v>No</v>
      </c>
      <c r="K6" s="40" t="str">
        <f t="shared" si="1"/>
        <v>No</v>
      </c>
      <c r="L6" s="40" t="str">
        <f t="shared" si="1"/>
        <v>No</v>
      </c>
      <c r="M6" s="40" t="str">
        <f t="shared" si="1"/>
        <v>No</v>
      </c>
      <c r="N6" s="40" t="str">
        <f t="shared" si="1"/>
        <v>No</v>
      </c>
      <c r="O6" s="40" t="str">
        <f t="shared" si="1"/>
        <v>No</v>
      </c>
      <c r="P6" s="40" t="str">
        <f t="shared" si="1"/>
        <v>No</v>
      </c>
      <c r="Q6" s="40" t="str">
        <f t="shared" si="1"/>
        <v>No</v>
      </c>
      <c r="R6" s="40" t="str">
        <f t="shared" si="1"/>
        <v>No</v>
      </c>
      <c r="S6" s="40" t="str">
        <f t="shared" si="1"/>
        <v>No</v>
      </c>
      <c r="T6" s="40" t="str">
        <f t="shared" si="1"/>
        <v>No</v>
      </c>
      <c r="U6" s="40" t="str">
        <f t="shared" si="1"/>
        <v>No</v>
      </c>
      <c r="V6" s="40" t="str">
        <f t="shared" si="1"/>
        <v>No</v>
      </c>
      <c r="W6" s="40" t="str">
        <f t="shared" si="1"/>
        <v>No</v>
      </c>
      <c r="X6" s="40" t="str">
        <f t="shared" si="1"/>
        <v>No</v>
      </c>
      <c r="Y6" s="40" t="str">
        <f t="shared" si="1"/>
        <v>No</v>
      </c>
      <c r="Z6" s="40" t="str">
        <f t="shared" si="1"/>
        <v>No</v>
      </c>
      <c r="AA6" s="40" t="str">
        <f t="shared" si="1"/>
        <v>No</v>
      </c>
      <c r="AB6" s="40" t="str">
        <f t="shared" si="1"/>
        <v>No</v>
      </c>
    </row>
    <row r="7" spans="1:28" x14ac:dyDescent="0.2">
      <c r="A7" s="13" t="s">
        <v>11</v>
      </c>
      <c r="B7" s="41">
        <f t="shared" ref="B7:C7" si="2">IF(B6="Yes",100,0)</f>
        <v>0</v>
      </c>
      <c r="C7" s="41">
        <f t="shared" si="2"/>
        <v>0</v>
      </c>
      <c r="D7" s="41">
        <f>IF(D6="Yes",100,0)</f>
        <v>0</v>
      </c>
      <c r="E7" s="41">
        <f t="shared" ref="E7:AB7" si="3">IF(E6="Yes",100,0)</f>
        <v>0</v>
      </c>
      <c r="F7" s="41">
        <f t="shared" si="3"/>
        <v>0</v>
      </c>
      <c r="G7" s="41">
        <f t="shared" si="3"/>
        <v>0</v>
      </c>
      <c r="H7" s="41">
        <f t="shared" si="3"/>
        <v>0</v>
      </c>
      <c r="I7" s="41">
        <f t="shared" si="3"/>
        <v>0</v>
      </c>
      <c r="J7" s="41">
        <f t="shared" si="3"/>
        <v>0</v>
      </c>
      <c r="K7" s="41">
        <f t="shared" si="3"/>
        <v>0</v>
      </c>
      <c r="L7" s="41">
        <f t="shared" si="3"/>
        <v>0</v>
      </c>
      <c r="M7" s="41">
        <f t="shared" si="3"/>
        <v>0</v>
      </c>
      <c r="N7" s="41">
        <f t="shared" si="3"/>
        <v>0</v>
      </c>
      <c r="O7" s="41">
        <f t="shared" si="3"/>
        <v>0</v>
      </c>
      <c r="P7" s="41">
        <f t="shared" si="3"/>
        <v>0</v>
      </c>
      <c r="Q7" s="41">
        <f t="shared" si="3"/>
        <v>0</v>
      </c>
      <c r="R7" s="41">
        <f t="shared" si="3"/>
        <v>0</v>
      </c>
      <c r="S7" s="41">
        <f t="shared" si="3"/>
        <v>0</v>
      </c>
      <c r="T7" s="41">
        <f t="shared" si="3"/>
        <v>0</v>
      </c>
      <c r="U7" s="41">
        <f t="shared" si="3"/>
        <v>0</v>
      </c>
      <c r="V7" s="41">
        <f t="shared" si="3"/>
        <v>0</v>
      </c>
      <c r="W7" s="41">
        <f t="shared" si="3"/>
        <v>0</v>
      </c>
      <c r="X7" s="41">
        <f t="shared" si="3"/>
        <v>0</v>
      </c>
      <c r="Y7" s="41">
        <f t="shared" si="3"/>
        <v>0</v>
      </c>
      <c r="Z7" s="41">
        <f t="shared" si="3"/>
        <v>0</v>
      </c>
      <c r="AA7" s="41">
        <f t="shared" si="3"/>
        <v>0</v>
      </c>
      <c r="AB7" s="41">
        <f t="shared" si="3"/>
        <v>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8 DYAA'!I$97*1000</f>
        <v>164352.97932417519</v>
      </c>
      <c r="C11" s="6">
        <f>'[2]WRZ 8 DYAA'!J$97*1000</f>
        <v>165878.28710256986</v>
      </c>
      <c r="D11" s="6">
        <f>'[2]WRZ 8 DYAA'!K$97*1000</f>
        <v>167350.88039919094</v>
      </c>
      <c r="E11" s="6">
        <f>'[2]WRZ 8 DYAA'!L$97*1000</f>
        <v>168739.14035958907</v>
      </c>
      <c r="F11" s="6">
        <f>'[2]WRZ 8 DYAA'!M$97*1000</f>
        <v>170006.59083814948</v>
      </c>
      <c r="G11" s="6">
        <f>'[2]WRZ 8 DYAA'!N$97*1000</f>
        <v>171288.93574484036</v>
      </c>
      <c r="H11" s="6">
        <f>'[2]WRZ 8 DYAA'!O$97*1000</f>
        <v>172465.27278967542</v>
      </c>
      <c r="I11" s="6">
        <f>'[2]WRZ 8 DYAA'!P$97*1000</f>
        <v>173483.4625625583</v>
      </c>
      <c r="J11" s="6">
        <f>'[2]WRZ 8 DYAA'!Q$97*1000</f>
        <v>174525.23299398486</v>
      </c>
      <c r="K11" s="6">
        <f>'[2]WRZ 8 DYAA'!R$97*1000</f>
        <v>175428.89430354981</v>
      </c>
      <c r="L11" s="6">
        <f>'[2]WRZ 8 DYAA'!S$97*1000</f>
        <v>176343.0902101906</v>
      </c>
      <c r="M11" s="6">
        <f>'[2]WRZ 8 DYAA'!T$97*1000</f>
        <v>177299.76465797061</v>
      </c>
      <c r="N11" s="6">
        <f>'[2]WRZ 8 DYAA'!U$97*1000</f>
        <v>178220.61341369926</v>
      </c>
      <c r="O11" s="6">
        <f>'[2]WRZ 8 DYAA'!V$97*1000</f>
        <v>179197.7211865916</v>
      </c>
      <c r="P11" s="6">
        <f>'[2]WRZ 8 DYAA'!W$97*1000</f>
        <v>180154.16128907452</v>
      </c>
      <c r="Q11" s="6">
        <f>'[2]WRZ 8 DYAA'!X$97*1000</f>
        <v>181099.39498122162</v>
      </c>
      <c r="R11" s="6">
        <f>'[2]WRZ 8 DYAA'!Y$97*1000</f>
        <v>182013.52261920675</v>
      </c>
      <c r="S11" s="6">
        <f>'[2]WRZ 8 DYAA'!Z$97*1000</f>
        <v>182898.40571747135</v>
      </c>
      <c r="T11" s="6">
        <f>'[2]WRZ 8 DYAA'!AA$97*1000</f>
        <v>183791.79611969148</v>
      </c>
      <c r="U11" s="6">
        <f>'[2]WRZ 8 DYAA'!AB$97*1000</f>
        <v>184684.02501115997</v>
      </c>
      <c r="V11" s="6">
        <f>'[2]WRZ 8 DYAA'!AC$97*1000</f>
        <v>185594.96642540852</v>
      </c>
      <c r="W11" s="6">
        <f>'[2]WRZ 8 DYAA'!AD$97*1000</f>
        <v>186510.25516398152</v>
      </c>
      <c r="X11" s="6">
        <f>'[2]WRZ 8 DYAA'!AE$97*1000</f>
        <v>187438.27259232075</v>
      </c>
      <c r="Y11" s="6">
        <f>'[2]WRZ 8 DYAA'!AF$97*1000</f>
        <v>188372.74628585431</v>
      </c>
      <c r="Z11" s="6">
        <f>'[2]WRZ 8 DYAA'!AG$97*1000</f>
        <v>189327.06431419108</v>
      </c>
      <c r="AA11" s="6">
        <f>'[2]WRZ 8 DYAA'!AH$97*1000</f>
        <v>190132.8808321626</v>
      </c>
      <c r="AB11" s="6">
        <f>'[2]WRZ 8 DYAA'!AI$97*1000</f>
        <v>190985.63694772945</v>
      </c>
    </row>
    <row r="12" spans="1:28" x14ac:dyDescent="0.2">
      <c r="A12" s="2" t="s">
        <v>13</v>
      </c>
      <c r="B12" s="6">
        <f t="shared" ref="B12:C12" si="4">IF(B6="Yes",B11,0)</f>
        <v>0</v>
      </c>
      <c r="C12" s="6">
        <f t="shared" si="4"/>
        <v>0</v>
      </c>
      <c r="D12" s="6">
        <f>IF(D6="Yes",D11,0)</f>
        <v>0</v>
      </c>
      <c r="E12" s="6">
        <f t="shared" ref="E12:AB12" si="5">IF(E6="Yes",E11,0)</f>
        <v>0</v>
      </c>
      <c r="F12" s="6">
        <f t="shared" si="5"/>
        <v>0</v>
      </c>
      <c r="G12" s="6">
        <f t="shared" si="5"/>
        <v>0</v>
      </c>
      <c r="H12" s="6">
        <f t="shared" si="5"/>
        <v>0</v>
      </c>
      <c r="I12" s="6">
        <f t="shared" si="5"/>
        <v>0</v>
      </c>
      <c r="J12" s="6">
        <f t="shared" si="5"/>
        <v>0</v>
      </c>
      <c r="K12" s="6">
        <f t="shared" si="5"/>
        <v>0</v>
      </c>
      <c r="L12" s="6">
        <f t="shared" si="5"/>
        <v>0</v>
      </c>
      <c r="M12" s="6">
        <f t="shared" si="5"/>
        <v>0</v>
      </c>
      <c r="N12" s="6">
        <f t="shared" si="5"/>
        <v>0</v>
      </c>
      <c r="O12" s="6">
        <f t="shared" si="5"/>
        <v>0</v>
      </c>
      <c r="P12" s="6">
        <f t="shared" si="5"/>
        <v>0</v>
      </c>
      <c r="Q12" s="6">
        <f t="shared" si="5"/>
        <v>0</v>
      </c>
      <c r="R12" s="6">
        <f t="shared" si="5"/>
        <v>0</v>
      </c>
      <c r="S12" s="6">
        <f t="shared" si="5"/>
        <v>0</v>
      </c>
      <c r="T12" s="6">
        <f t="shared" si="5"/>
        <v>0</v>
      </c>
      <c r="U12" s="6">
        <f t="shared" si="5"/>
        <v>0</v>
      </c>
      <c r="V12" s="6">
        <f t="shared" si="5"/>
        <v>0</v>
      </c>
      <c r="W12" s="6">
        <f t="shared" si="5"/>
        <v>0</v>
      </c>
      <c r="X12" s="6">
        <f t="shared" si="5"/>
        <v>0</v>
      </c>
      <c r="Y12" s="6">
        <f t="shared" si="5"/>
        <v>0</v>
      </c>
      <c r="Z12" s="6">
        <f t="shared" si="5"/>
        <v>0</v>
      </c>
      <c r="AA12" s="6">
        <f t="shared" si="5"/>
        <v>0</v>
      </c>
      <c r="AB12" s="6">
        <f t="shared" si="5"/>
        <v>0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(DYAA)'!F$9+'Utilisation (DYAA)'!F$19</f>
        <v>0.14118944899999999</v>
      </c>
      <c r="E14" s="1">
        <f>'Utilisation (DYAA)'!G$9+'Utilisation (DYAA)'!G$19</f>
        <v>0.354596837</v>
      </c>
      <c r="F14" s="1">
        <f>'Utilisation (DYAA)'!H$9+'Utilisation (DYAA)'!H$19</f>
        <v>0.55524592100000003</v>
      </c>
      <c r="G14" s="1">
        <f>'Utilisation (DYAA)'!I$9+'Utilisation (DYAA)'!I$19</f>
        <v>0.74297070899999995</v>
      </c>
      <c r="H14" s="1">
        <f>'Utilisation (DYAA)'!J$9+'Utilisation (DYAA)'!J$19</f>
        <v>0.917670404</v>
      </c>
      <c r="I14" s="1">
        <f>'Utilisation (DYAA)'!K$9+'Utilisation (DYAA)'!K$19</f>
        <v>1.2522923396528474</v>
      </c>
      <c r="J14" s="1">
        <f>'Utilisation (DYAA)'!L$9+'Utilisation (DYAA)'!L$19</f>
        <v>1.2787931602072169</v>
      </c>
      <c r="K14" s="1">
        <f>'Utilisation (DYAA)'!M$9+'Utilisation (DYAA)'!M$19</f>
        <v>1.493026834790139</v>
      </c>
      <c r="L14" s="1">
        <f>'Utilisation (DYAA)'!N$9+'Utilisation (DYAA)'!N$19</f>
        <v>1.5188879232460555</v>
      </c>
      <c r="M14" s="1">
        <f>'Utilisation (DYAA)'!O$9+'Utilisation (DYAA)'!O$19</f>
        <v>1.5589399717687284</v>
      </c>
      <c r="N14" s="1">
        <f>'Utilisation (DYAA)'!P$9+'Utilisation (DYAA)'!P$19</f>
        <v>1.5893860968528726</v>
      </c>
      <c r="O14" s="1">
        <f>'Utilisation (DYAA)'!Q$9+'Utilisation (DYAA)'!Q$19</f>
        <v>1.642118771449224</v>
      </c>
      <c r="P14" s="1">
        <f>'Utilisation (DYAA)'!R$9+'Utilisation (DYAA)'!R$19</f>
        <v>1.5286555296759601</v>
      </c>
      <c r="Q14" s="1">
        <f>'Utilisation (DYAA)'!S$9+'Utilisation (DYAA)'!S$19</f>
        <v>1.6265083026188016</v>
      </c>
      <c r="R14" s="1">
        <f>'Utilisation (DYAA)'!T$9+'Utilisation (DYAA)'!T$19</f>
        <v>1.6732622479552905</v>
      </c>
      <c r="S14" s="1">
        <f>'Utilisation (DYAA)'!U$9+'Utilisation (DYAA)'!U$19</f>
        <v>1.7500659003688606</v>
      </c>
      <c r="T14" s="1">
        <f>'Utilisation (DYAA)'!V$9+'Utilisation (DYAA)'!V$19</f>
        <v>1.8282262809789493</v>
      </c>
      <c r="U14" s="1">
        <f>'Utilisation (DYAA)'!W$9+'Utilisation (DYAA)'!W$19</f>
        <v>1.9074952803085927</v>
      </c>
      <c r="V14" s="1">
        <f>'Utilisation (DYAA)'!X$9+'Utilisation (DYAA)'!X$19</f>
        <v>1.988182106645271</v>
      </c>
      <c r="W14" s="1">
        <f>'Utilisation (DYAA)'!Y$9+'Utilisation (DYAA)'!Y$19</f>
        <v>2.1864885550294373</v>
      </c>
      <c r="X14" s="1">
        <f>'Utilisation (DYAA)'!Z$9+'Utilisation (DYAA)'!Z$19</f>
        <v>2.3992349180294372</v>
      </c>
      <c r="Y14" s="1">
        <f>'Utilisation (DYAA)'!AA$9+'Utilisation (DYAA)'!AA$19</f>
        <v>2.5298837530294369</v>
      </c>
      <c r="Z14" s="1">
        <f>'Utilisation (DYAA)'!AB$9+'Utilisation (DYAA)'!AB$19</f>
        <v>2.6601668950294375</v>
      </c>
      <c r="AA14" s="1">
        <f>'Utilisation (DYAA)'!AC$9+'Utilisation (DYAA)'!AC$19</f>
        <v>2.7900769950294371</v>
      </c>
      <c r="AB14" s="1">
        <f>'Utilisation (DYAA)'!AD$9+'Utilisation (DYAA)'!AD$19</f>
        <v>2.9196194210294371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37.892900366325904</v>
      </c>
      <c r="C19" s="39">
        <f t="shared" ref="C19:AB19" si="6">C3+C14</f>
        <v>37.892900366325904</v>
      </c>
      <c r="D19" s="39">
        <f t="shared" si="6"/>
        <v>38.034089815325906</v>
      </c>
      <c r="E19" s="39">
        <f t="shared" si="6"/>
        <v>38.247497203325906</v>
      </c>
      <c r="F19" s="39">
        <f t="shared" si="6"/>
        <v>35.848146287325903</v>
      </c>
      <c r="G19" s="39">
        <f t="shared" si="6"/>
        <v>36.0358710753259</v>
      </c>
      <c r="H19" s="39">
        <f t="shared" si="6"/>
        <v>36.210570770325901</v>
      </c>
      <c r="I19" s="39">
        <f t="shared" si="6"/>
        <v>36.545192705978749</v>
      </c>
      <c r="J19" s="39">
        <f t="shared" si="6"/>
        <v>36.571693526533117</v>
      </c>
      <c r="K19" s="39">
        <f t="shared" si="6"/>
        <v>36.785927201116039</v>
      </c>
      <c r="L19" s="39">
        <f t="shared" si="6"/>
        <v>36.811788289571957</v>
      </c>
      <c r="M19" s="39">
        <f t="shared" si="6"/>
        <v>36.851840338094632</v>
      </c>
      <c r="N19" s="39">
        <f t="shared" si="6"/>
        <v>36.882286463178772</v>
      </c>
      <c r="O19" s="39">
        <f t="shared" si="6"/>
        <v>36.935019137775129</v>
      </c>
      <c r="P19" s="39">
        <f t="shared" si="6"/>
        <v>36.821555896001861</v>
      </c>
      <c r="Q19" s="39">
        <f t="shared" si="6"/>
        <v>36.919408668944705</v>
      </c>
      <c r="R19" s="39">
        <f t="shared" si="6"/>
        <v>36.966162614281195</v>
      </c>
      <c r="S19" s="39">
        <f t="shared" si="6"/>
        <v>37.042966266694762</v>
      </c>
      <c r="T19" s="39">
        <f t="shared" si="6"/>
        <v>37.121126647304848</v>
      </c>
      <c r="U19" s="39">
        <f t="shared" si="6"/>
        <v>37.200395646634497</v>
      </c>
      <c r="V19" s="39">
        <f t="shared" si="6"/>
        <v>37.281082472971171</v>
      </c>
      <c r="W19" s="39">
        <f t="shared" si="6"/>
        <v>37.479388921355337</v>
      </c>
      <c r="X19" s="39">
        <f t="shared" si="6"/>
        <v>37.692135284355338</v>
      </c>
      <c r="Y19" s="39">
        <f t="shared" si="6"/>
        <v>37.82278411935534</v>
      </c>
      <c r="Z19" s="39">
        <f t="shared" si="6"/>
        <v>37.953067261355343</v>
      </c>
      <c r="AA19" s="39">
        <f t="shared" si="6"/>
        <v>2.7900769950294371</v>
      </c>
      <c r="AB19" s="39">
        <f t="shared" si="6"/>
        <v>2.9196194210294371</v>
      </c>
    </row>
    <row r="20" spans="1:28" x14ac:dyDescent="0.2">
      <c r="A20" s="13" t="s">
        <v>91</v>
      </c>
      <c r="B20" s="39">
        <f>B4</f>
        <v>30.701352713753149</v>
      </c>
      <c r="C20" s="39">
        <f t="shared" ref="C20:AB20" si="7">C4</f>
        <v>30.664234331152112</v>
      </c>
      <c r="D20" s="39">
        <f t="shared" si="7"/>
        <v>30.643289019448758</v>
      </c>
      <c r="E20" s="39">
        <f t="shared" si="7"/>
        <v>30.6188877197065</v>
      </c>
      <c r="F20" s="39">
        <f t="shared" si="7"/>
        <v>30.588985294976663</v>
      </c>
      <c r="G20" s="39">
        <f t="shared" si="7"/>
        <v>30.566520771435172</v>
      </c>
      <c r="H20" s="39">
        <f t="shared" si="7"/>
        <v>30.600096730386056</v>
      </c>
      <c r="I20" s="39">
        <f t="shared" si="7"/>
        <v>30.630431752479076</v>
      </c>
      <c r="J20" s="39">
        <f t="shared" si="7"/>
        <v>30.706453991726452</v>
      </c>
      <c r="K20" s="39">
        <f t="shared" si="7"/>
        <v>30.781440191835951</v>
      </c>
      <c r="L20" s="39">
        <f t="shared" si="7"/>
        <v>30.855671574932</v>
      </c>
      <c r="M20" s="39">
        <f t="shared" si="7"/>
        <v>30.934494537854555</v>
      </c>
      <c r="N20" s="39">
        <f t="shared" si="7"/>
        <v>31.012741514042489</v>
      </c>
      <c r="O20" s="39">
        <f t="shared" si="7"/>
        <v>31.090474626171481</v>
      </c>
      <c r="P20" s="39">
        <f t="shared" si="7"/>
        <v>31.171004618216536</v>
      </c>
      <c r="Q20" s="39">
        <f t="shared" si="7"/>
        <v>31.250351247240673</v>
      </c>
      <c r="R20" s="39">
        <f t="shared" si="7"/>
        <v>31.331726366885299</v>
      </c>
      <c r="S20" s="39">
        <f t="shared" si="7"/>
        <v>31.411335629062449</v>
      </c>
      <c r="T20" s="39">
        <f t="shared" si="7"/>
        <v>31.493499508919356</v>
      </c>
      <c r="U20" s="39">
        <f t="shared" si="7"/>
        <v>31.576133185688388</v>
      </c>
      <c r="V20" s="39">
        <f t="shared" si="7"/>
        <v>31.657845360513178</v>
      </c>
      <c r="W20" s="39">
        <f t="shared" si="7"/>
        <v>31.761404589059236</v>
      </c>
      <c r="X20" s="39">
        <f t="shared" si="7"/>
        <v>31.864034797938864</v>
      </c>
      <c r="Y20" s="39">
        <f t="shared" si="7"/>
        <v>31.969481473728596</v>
      </c>
      <c r="Z20" s="39">
        <f t="shared" si="7"/>
        <v>32.075086035790868</v>
      </c>
      <c r="AA20" s="39">
        <f t="shared" si="7"/>
        <v>0</v>
      </c>
      <c r="AB20" s="39">
        <f t="shared" si="7"/>
        <v>0</v>
      </c>
    </row>
    <row r="21" spans="1:28" x14ac:dyDescent="0.2">
      <c r="A21" s="13" t="s">
        <v>0</v>
      </c>
      <c r="B21" s="39">
        <f>B19-B20</f>
        <v>7.1915476525727549</v>
      </c>
      <c r="C21" s="39">
        <f t="shared" ref="C21:AB21" si="8">C19-C20</f>
        <v>7.2286660351737915</v>
      </c>
      <c r="D21" s="39">
        <f t="shared" si="8"/>
        <v>7.3908007958771478</v>
      </c>
      <c r="E21" s="39">
        <f t="shared" si="8"/>
        <v>7.6286094836194067</v>
      </c>
      <c r="F21" s="39">
        <f t="shared" si="8"/>
        <v>5.2591609923492406</v>
      </c>
      <c r="G21" s="39">
        <f t="shared" si="8"/>
        <v>5.4693503038907281</v>
      </c>
      <c r="H21" s="39">
        <f t="shared" si="8"/>
        <v>5.6104740399398452</v>
      </c>
      <c r="I21" s="39">
        <f t="shared" si="8"/>
        <v>5.9147609534996732</v>
      </c>
      <c r="J21" s="39">
        <f t="shared" si="8"/>
        <v>5.8652395348066655</v>
      </c>
      <c r="K21" s="39">
        <f t="shared" si="8"/>
        <v>6.0044870092800871</v>
      </c>
      <c r="L21" s="39">
        <f t="shared" si="8"/>
        <v>5.9561167146399576</v>
      </c>
      <c r="M21" s="39">
        <f t="shared" si="8"/>
        <v>5.9173458002400778</v>
      </c>
      <c r="N21" s="39">
        <f t="shared" si="8"/>
        <v>5.8695449491362837</v>
      </c>
      <c r="O21" s="39">
        <f t="shared" si="8"/>
        <v>5.8445445116036474</v>
      </c>
      <c r="P21" s="39">
        <f t="shared" si="8"/>
        <v>5.6505512777853255</v>
      </c>
      <c r="Q21" s="39">
        <f t="shared" si="8"/>
        <v>5.6690574217040322</v>
      </c>
      <c r="R21" s="39">
        <f t="shared" si="8"/>
        <v>5.6344362473958967</v>
      </c>
      <c r="S21" s="39">
        <f t="shared" si="8"/>
        <v>5.6316306376323126</v>
      </c>
      <c r="T21" s="39">
        <f t="shared" si="8"/>
        <v>5.6276271383854919</v>
      </c>
      <c r="U21" s="39">
        <f t="shared" si="8"/>
        <v>5.6242624609461096</v>
      </c>
      <c r="V21" s="39">
        <f t="shared" si="8"/>
        <v>5.6232371124579927</v>
      </c>
      <c r="W21" s="39">
        <f t="shared" si="8"/>
        <v>5.7179843322961013</v>
      </c>
      <c r="X21" s="39">
        <f t="shared" si="8"/>
        <v>5.8281004864164743</v>
      </c>
      <c r="Y21" s="39">
        <f t="shared" si="8"/>
        <v>5.8533026456267443</v>
      </c>
      <c r="Z21" s="39">
        <f t="shared" si="8"/>
        <v>5.8779812255644757</v>
      </c>
      <c r="AA21" s="39">
        <f t="shared" si="8"/>
        <v>2.7900769950294371</v>
      </c>
      <c r="AB21" s="39">
        <f t="shared" si="8"/>
        <v>2.9196194210294371</v>
      </c>
    </row>
    <row r="22" spans="1:28" x14ac:dyDescent="0.2">
      <c r="A22" s="13" t="s">
        <v>10</v>
      </c>
      <c r="B22" s="40" t="str">
        <f t="shared" ref="B22:AB22" si="9">IF(B21&lt;0,"Yes","No")</f>
        <v>No</v>
      </c>
      <c r="C22" s="40" t="str">
        <f t="shared" si="9"/>
        <v>No</v>
      </c>
      <c r="D22" s="40" t="str">
        <f t="shared" si="9"/>
        <v>No</v>
      </c>
      <c r="E22" s="40" t="str">
        <f t="shared" si="9"/>
        <v>No</v>
      </c>
      <c r="F22" s="40" t="str">
        <f t="shared" si="9"/>
        <v>No</v>
      </c>
      <c r="G22" s="40" t="str">
        <f t="shared" si="9"/>
        <v>No</v>
      </c>
      <c r="H22" s="40" t="str">
        <f t="shared" si="9"/>
        <v>No</v>
      </c>
      <c r="I22" s="40" t="str">
        <f t="shared" si="9"/>
        <v>No</v>
      </c>
      <c r="J22" s="40" t="str">
        <f t="shared" si="9"/>
        <v>No</v>
      </c>
      <c r="K22" s="40" t="str">
        <f t="shared" si="9"/>
        <v>No</v>
      </c>
      <c r="L22" s="40" t="str">
        <f t="shared" si="9"/>
        <v>No</v>
      </c>
      <c r="M22" s="40" t="str">
        <f t="shared" si="9"/>
        <v>No</v>
      </c>
      <c r="N22" s="40" t="str">
        <f t="shared" si="9"/>
        <v>No</v>
      </c>
      <c r="O22" s="40" t="str">
        <f t="shared" si="9"/>
        <v>No</v>
      </c>
      <c r="P22" s="40" t="str">
        <f t="shared" si="9"/>
        <v>No</v>
      </c>
      <c r="Q22" s="40" t="str">
        <f t="shared" si="9"/>
        <v>No</v>
      </c>
      <c r="R22" s="40" t="str">
        <f t="shared" si="9"/>
        <v>No</v>
      </c>
      <c r="S22" s="40" t="str">
        <f t="shared" si="9"/>
        <v>No</v>
      </c>
      <c r="T22" s="40" t="str">
        <f t="shared" si="9"/>
        <v>No</v>
      </c>
      <c r="U22" s="40" t="str">
        <f t="shared" si="9"/>
        <v>No</v>
      </c>
      <c r="V22" s="40" t="str">
        <f t="shared" si="9"/>
        <v>No</v>
      </c>
      <c r="W22" s="40" t="str">
        <f t="shared" si="9"/>
        <v>No</v>
      </c>
      <c r="X22" s="40" t="str">
        <f t="shared" si="9"/>
        <v>No</v>
      </c>
      <c r="Y22" s="40" t="str">
        <f t="shared" si="9"/>
        <v>No</v>
      </c>
      <c r="Z22" s="40" t="str">
        <f t="shared" si="9"/>
        <v>No</v>
      </c>
      <c r="AA22" s="40" t="str">
        <f t="shared" si="9"/>
        <v>No</v>
      </c>
      <c r="AB22" s="40" t="str">
        <f t="shared" si="9"/>
        <v>No</v>
      </c>
    </row>
    <row r="23" spans="1:28" x14ac:dyDescent="0.2">
      <c r="A23" s="13" t="s">
        <v>11</v>
      </c>
      <c r="B23" s="41">
        <f t="shared" ref="B23:C23" si="10">IF(B22="Yes",100,0)</f>
        <v>0</v>
      </c>
      <c r="C23" s="41">
        <f t="shared" si="10"/>
        <v>0</v>
      </c>
      <c r="D23" s="41">
        <f>IF(D22="Yes",100,0)</f>
        <v>0</v>
      </c>
      <c r="E23" s="41">
        <f t="shared" ref="E23:AB23" si="11">IF(E22="Yes",100,0)</f>
        <v>0</v>
      </c>
      <c r="F23" s="41">
        <f t="shared" si="11"/>
        <v>0</v>
      </c>
      <c r="G23" s="41">
        <f t="shared" si="11"/>
        <v>0</v>
      </c>
      <c r="H23" s="41">
        <f t="shared" si="11"/>
        <v>0</v>
      </c>
      <c r="I23" s="41">
        <f t="shared" si="11"/>
        <v>0</v>
      </c>
      <c r="J23" s="41">
        <f t="shared" si="11"/>
        <v>0</v>
      </c>
      <c r="K23" s="41">
        <f t="shared" si="11"/>
        <v>0</v>
      </c>
      <c r="L23" s="41">
        <f t="shared" si="11"/>
        <v>0</v>
      </c>
      <c r="M23" s="41">
        <f t="shared" si="11"/>
        <v>0</v>
      </c>
      <c r="N23" s="41">
        <f t="shared" si="11"/>
        <v>0</v>
      </c>
      <c r="O23" s="41">
        <f t="shared" si="11"/>
        <v>0</v>
      </c>
      <c r="P23" s="41">
        <f t="shared" si="11"/>
        <v>0</v>
      </c>
      <c r="Q23" s="41">
        <f t="shared" si="11"/>
        <v>0</v>
      </c>
      <c r="R23" s="41">
        <f t="shared" si="11"/>
        <v>0</v>
      </c>
      <c r="S23" s="41">
        <f t="shared" si="11"/>
        <v>0</v>
      </c>
      <c r="T23" s="41">
        <f t="shared" si="11"/>
        <v>0</v>
      </c>
      <c r="U23" s="41">
        <f t="shared" si="11"/>
        <v>0</v>
      </c>
      <c r="V23" s="41">
        <f t="shared" si="11"/>
        <v>0</v>
      </c>
      <c r="W23" s="41">
        <f t="shared" si="11"/>
        <v>0</v>
      </c>
      <c r="X23" s="41">
        <f t="shared" si="11"/>
        <v>0</v>
      </c>
      <c r="Y23" s="41">
        <f t="shared" si="11"/>
        <v>0</v>
      </c>
      <c r="Z23" s="41">
        <f t="shared" si="11"/>
        <v>0</v>
      </c>
      <c r="AA23" s="41">
        <f t="shared" si="11"/>
        <v>0</v>
      </c>
      <c r="AB23" s="41">
        <f t="shared" si="11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12">B11</f>
        <v>164352.97932417519</v>
      </c>
      <c r="C26" s="6">
        <f t="shared" si="12"/>
        <v>165878.28710256986</v>
      </c>
      <c r="D26" s="6">
        <f t="shared" si="12"/>
        <v>167350.88039919094</v>
      </c>
      <c r="E26" s="6">
        <f t="shared" si="12"/>
        <v>168739.14035958907</v>
      </c>
      <c r="F26" s="6">
        <f t="shared" si="12"/>
        <v>170006.59083814948</v>
      </c>
      <c r="G26" s="6">
        <f t="shared" si="12"/>
        <v>171288.93574484036</v>
      </c>
      <c r="H26" s="6">
        <f t="shared" si="12"/>
        <v>172465.27278967542</v>
      </c>
      <c r="I26" s="6">
        <f t="shared" si="12"/>
        <v>173483.4625625583</v>
      </c>
      <c r="J26" s="6">
        <f t="shared" si="12"/>
        <v>174525.23299398486</v>
      </c>
      <c r="K26" s="6">
        <f t="shared" si="12"/>
        <v>175428.89430354981</v>
      </c>
      <c r="L26" s="6">
        <f t="shared" si="12"/>
        <v>176343.0902101906</v>
      </c>
      <c r="M26" s="6">
        <f t="shared" si="12"/>
        <v>177299.76465797061</v>
      </c>
      <c r="N26" s="6">
        <f t="shared" si="12"/>
        <v>178220.61341369926</v>
      </c>
      <c r="O26" s="6">
        <f t="shared" si="12"/>
        <v>179197.7211865916</v>
      </c>
      <c r="P26" s="6">
        <f t="shared" si="12"/>
        <v>180154.16128907452</v>
      </c>
      <c r="Q26" s="6">
        <f t="shared" si="12"/>
        <v>181099.39498122162</v>
      </c>
      <c r="R26" s="6">
        <f t="shared" si="12"/>
        <v>182013.52261920675</v>
      </c>
      <c r="S26" s="6">
        <f t="shared" si="12"/>
        <v>182898.40571747135</v>
      </c>
      <c r="T26" s="6">
        <f t="shared" si="12"/>
        <v>183791.79611969148</v>
      </c>
      <c r="U26" s="6">
        <f t="shared" si="12"/>
        <v>184684.02501115997</v>
      </c>
      <c r="V26" s="6">
        <f t="shared" si="12"/>
        <v>185594.96642540852</v>
      </c>
      <c r="W26" s="6">
        <f t="shared" si="12"/>
        <v>186510.25516398152</v>
      </c>
      <c r="X26" s="6">
        <f t="shared" si="12"/>
        <v>187438.27259232075</v>
      </c>
      <c r="Y26" s="6">
        <f t="shared" si="12"/>
        <v>188372.74628585431</v>
      </c>
      <c r="Z26" s="6">
        <f t="shared" si="12"/>
        <v>189327.06431419108</v>
      </c>
      <c r="AA26" s="6">
        <f t="shared" si="12"/>
        <v>190132.8808321626</v>
      </c>
      <c r="AB26" s="6">
        <f t="shared" si="12"/>
        <v>190985.63694772945</v>
      </c>
    </row>
    <row r="27" spans="1:28" x14ac:dyDescent="0.2">
      <c r="A27" s="2" t="s">
        <v>13</v>
      </c>
      <c r="B27" s="6">
        <f t="shared" ref="B27:C27" si="13">IF(B22="Yes",B26,0)</f>
        <v>0</v>
      </c>
      <c r="C27" s="6">
        <f t="shared" si="13"/>
        <v>0</v>
      </c>
      <c r="D27" s="6">
        <f>IF(D22="Yes",D26,0)</f>
        <v>0</v>
      </c>
      <c r="E27" s="6">
        <f t="shared" ref="E27:AB27" si="14">IF(E22="Yes",E26,0)</f>
        <v>0</v>
      </c>
      <c r="F27" s="6">
        <f t="shared" si="14"/>
        <v>0</v>
      </c>
      <c r="G27" s="6">
        <f t="shared" si="14"/>
        <v>0</v>
      </c>
      <c r="H27" s="6">
        <f t="shared" si="14"/>
        <v>0</v>
      </c>
      <c r="I27" s="6">
        <f t="shared" si="14"/>
        <v>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6">
        <f t="shared" si="14"/>
        <v>0</v>
      </c>
      <c r="N27" s="6">
        <f t="shared" si="14"/>
        <v>0</v>
      </c>
      <c r="O27" s="6">
        <f t="shared" si="14"/>
        <v>0</v>
      </c>
      <c r="P27" s="6">
        <f t="shared" si="14"/>
        <v>0</v>
      </c>
      <c r="Q27" s="6">
        <f t="shared" si="14"/>
        <v>0</v>
      </c>
      <c r="R27" s="6">
        <f t="shared" si="14"/>
        <v>0</v>
      </c>
      <c r="S27" s="6">
        <f t="shared" si="14"/>
        <v>0</v>
      </c>
      <c r="T27" s="6">
        <f t="shared" si="14"/>
        <v>0</v>
      </c>
      <c r="U27" s="6">
        <f t="shared" si="14"/>
        <v>0</v>
      </c>
      <c r="V27" s="6">
        <f t="shared" si="14"/>
        <v>0</v>
      </c>
      <c r="W27" s="6">
        <f t="shared" si="14"/>
        <v>0</v>
      </c>
      <c r="X27" s="6">
        <f t="shared" si="14"/>
        <v>0</v>
      </c>
      <c r="Y27" s="6">
        <f t="shared" si="14"/>
        <v>0</v>
      </c>
      <c r="Z27" s="6">
        <f t="shared" si="14"/>
        <v>0</v>
      </c>
      <c r="AA27" s="6">
        <f t="shared" si="14"/>
        <v>0</v>
      </c>
      <c r="AB27" s="6">
        <f t="shared" si="14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3" sqref="C3"/>
    </sheetView>
  </sheetViews>
  <sheetFormatPr defaultRowHeight="12.75" x14ac:dyDescent="0.2"/>
  <cols>
    <col min="1" max="1" width="55.7109375" bestFit="1" customWidth="1"/>
    <col min="3" max="3" width="10.85546875" bestFit="1" customWidth="1"/>
  </cols>
  <sheetData>
    <row r="1" spans="1:3" x14ac:dyDescent="0.2">
      <c r="A1" s="8" t="s">
        <v>55</v>
      </c>
      <c r="B1" s="8" t="s">
        <v>56</v>
      </c>
      <c r="C1" s="8" t="s">
        <v>1</v>
      </c>
    </row>
    <row r="2" spans="1:3" x14ac:dyDescent="0.2">
      <c r="A2" s="7" t="s">
        <v>39</v>
      </c>
      <c r="B2" s="7" t="s">
        <v>2</v>
      </c>
      <c r="C2" s="7">
        <v>8</v>
      </c>
    </row>
    <row r="3" spans="1:3" x14ac:dyDescent="0.2">
      <c r="A3" s="7" t="s">
        <v>40</v>
      </c>
      <c r="B3" s="7" t="s">
        <v>3</v>
      </c>
      <c r="C3" s="7">
        <v>5.82</v>
      </c>
    </row>
    <row r="4" spans="1:3" x14ac:dyDescent="0.2">
      <c r="A4" s="7" t="s">
        <v>41</v>
      </c>
      <c r="B4" s="7" t="s">
        <v>3</v>
      </c>
      <c r="C4" s="7">
        <v>9.7899999999999991</v>
      </c>
    </row>
    <row r="5" spans="1:3" x14ac:dyDescent="0.2">
      <c r="A5" s="7" t="s">
        <v>42</v>
      </c>
      <c r="B5" s="7" t="s">
        <v>4</v>
      </c>
      <c r="C5" s="7">
        <v>9.09</v>
      </c>
    </row>
    <row r="6" spans="1:3" x14ac:dyDescent="0.2">
      <c r="A6" s="7" t="s">
        <v>43</v>
      </c>
      <c r="B6" s="7" t="s">
        <v>2</v>
      </c>
      <c r="C6" s="7">
        <v>1.75</v>
      </c>
    </row>
    <row r="7" spans="1:3" x14ac:dyDescent="0.2">
      <c r="A7" s="7" t="s">
        <v>44</v>
      </c>
      <c r="B7" s="7" t="s">
        <v>3</v>
      </c>
      <c r="C7" s="7">
        <v>2.91</v>
      </c>
    </row>
    <row r="8" spans="1:3" x14ac:dyDescent="0.2">
      <c r="A8" s="7" t="s">
        <v>45</v>
      </c>
      <c r="B8" s="7" t="s">
        <v>4</v>
      </c>
      <c r="C8" s="7">
        <v>1</v>
      </c>
    </row>
    <row r="9" spans="1:3" x14ac:dyDescent="0.2">
      <c r="A9" s="7" t="s">
        <v>46</v>
      </c>
      <c r="B9" s="7" t="s">
        <v>2</v>
      </c>
      <c r="C9" s="7">
        <v>5</v>
      </c>
    </row>
    <row r="10" spans="1:3" x14ac:dyDescent="0.2">
      <c r="A10" s="7" t="s">
        <v>47</v>
      </c>
      <c r="B10" s="7" t="s">
        <v>8</v>
      </c>
      <c r="C10" s="7">
        <v>2</v>
      </c>
    </row>
    <row r="11" spans="1:3" x14ac:dyDescent="0.2">
      <c r="A11" s="7" t="s">
        <v>48</v>
      </c>
      <c r="B11" s="7" t="s">
        <v>8</v>
      </c>
      <c r="C11" s="7">
        <v>1</v>
      </c>
    </row>
    <row r="12" spans="1:3" x14ac:dyDescent="0.2">
      <c r="A12" s="7" t="s">
        <v>49</v>
      </c>
      <c r="B12" s="7" t="s">
        <v>8</v>
      </c>
      <c r="C12" s="7">
        <v>0.77</v>
      </c>
    </row>
    <row r="13" spans="1:3" x14ac:dyDescent="0.2">
      <c r="A13" s="7" t="s">
        <v>50</v>
      </c>
      <c r="B13" s="7" t="s">
        <v>8</v>
      </c>
      <c r="C13" s="7">
        <v>2.5</v>
      </c>
    </row>
    <row r="14" spans="1:3" x14ac:dyDescent="0.2">
      <c r="A14" s="7" t="s">
        <v>51</v>
      </c>
      <c r="B14" s="7" t="s">
        <v>4</v>
      </c>
      <c r="C14" s="7">
        <v>2.73</v>
      </c>
    </row>
    <row r="15" spans="1:3" x14ac:dyDescent="0.2">
      <c r="A15" s="7" t="s">
        <v>52</v>
      </c>
      <c r="B15" s="7" t="s">
        <v>6</v>
      </c>
      <c r="C15" s="7">
        <v>6</v>
      </c>
    </row>
    <row r="16" spans="1:3" x14ac:dyDescent="0.2">
      <c r="A16" s="7" t="s">
        <v>53</v>
      </c>
      <c r="B16" s="7" t="s">
        <v>4</v>
      </c>
      <c r="C16" s="7">
        <v>0.3</v>
      </c>
    </row>
    <row r="17" spans="1:3" x14ac:dyDescent="0.2">
      <c r="A17" s="7" t="s">
        <v>54</v>
      </c>
      <c r="B17" s="7" t="s">
        <v>4</v>
      </c>
      <c r="C17" s="7">
        <v>16.18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D1:AD29"/>
  <sheetViews>
    <sheetView workbookViewId="0">
      <selection activeCell="H23" sqref="H23"/>
    </sheetView>
  </sheetViews>
  <sheetFormatPr defaultRowHeight="15" x14ac:dyDescent="0.25"/>
  <cols>
    <col min="1" max="1" width="88.140625" style="9" customWidth="1"/>
    <col min="2" max="2" width="13.5703125" style="9" customWidth="1"/>
    <col min="3" max="3" width="9.140625" style="9"/>
    <col min="4" max="4" width="11.85546875" style="9" customWidth="1"/>
    <col min="5" max="5" width="25.5703125" style="9" customWidth="1"/>
    <col min="6" max="6" width="9.140625" style="10"/>
    <col min="7" max="16384" width="9.140625" style="9"/>
  </cols>
  <sheetData>
    <row r="1" spans="4:30" x14ac:dyDescent="0.25"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</row>
    <row r="2" spans="4:30" x14ac:dyDescent="0.25">
      <c r="E2" s="9" t="s">
        <v>2</v>
      </c>
      <c r="F2" s="11">
        <f>[3]Sheet1!C$5</f>
        <v>0</v>
      </c>
      <c r="G2" s="11">
        <f>[3]Sheet1!D$5</f>
        <v>0</v>
      </c>
      <c r="H2" s="11">
        <f>[3]Sheet1!E$5</f>
        <v>0</v>
      </c>
      <c r="I2" s="11">
        <f>[3]Sheet1!F$5</f>
        <v>0</v>
      </c>
      <c r="J2" s="11">
        <f>[3]Sheet1!G$5</f>
        <v>0</v>
      </c>
      <c r="K2" s="11">
        <f>[3]Sheet1!H$5</f>
        <v>0</v>
      </c>
      <c r="L2" s="11">
        <f>[3]Sheet1!I$5</f>
        <v>0</v>
      </c>
      <c r="M2" s="11">
        <f>[3]Sheet1!J$5</f>
        <v>0</v>
      </c>
      <c r="N2" s="11">
        <f>[3]Sheet1!K$5</f>
        <v>0</v>
      </c>
      <c r="O2" s="11">
        <f>[3]Sheet1!L$5</f>
        <v>0</v>
      </c>
      <c r="P2" s="11">
        <f>[3]Sheet1!M$5</f>
        <v>0</v>
      </c>
      <c r="Q2" s="11">
        <f>[3]Sheet1!N$5</f>
        <v>0</v>
      </c>
      <c r="R2" s="11">
        <f>[3]Sheet1!O$5</f>
        <v>0</v>
      </c>
      <c r="S2" s="11">
        <f>[3]Sheet1!P$5</f>
        <v>0</v>
      </c>
      <c r="T2" s="11">
        <f>[3]Sheet1!Q$5</f>
        <v>0</v>
      </c>
      <c r="U2" s="11">
        <f>[3]Sheet1!R$5</f>
        <v>0</v>
      </c>
      <c r="V2" s="11">
        <f>[3]Sheet1!S$5</f>
        <v>0</v>
      </c>
      <c r="W2" s="11">
        <f>[3]Sheet1!T$5</f>
        <v>0</v>
      </c>
      <c r="X2" s="11">
        <f>[3]Sheet1!U$5</f>
        <v>0</v>
      </c>
      <c r="Y2" s="11">
        <f>[3]Sheet1!V$5</f>
        <v>0</v>
      </c>
      <c r="Z2" s="11">
        <f>[3]Sheet1!W$5</f>
        <v>0</v>
      </c>
      <c r="AA2" s="11">
        <f>[3]Sheet1!X$5</f>
        <v>0</v>
      </c>
      <c r="AB2" s="11">
        <f>[3]Sheet1!Y$5</f>
        <v>0</v>
      </c>
      <c r="AC2" s="11">
        <f>[3]Sheet1!Z$5</f>
        <v>0</v>
      </c>
      <c r="AD2" s="11">
        <f>[3]Sheet1!AA$5</f>
        <v>0</v>
      </c>
    </row>
    <row r="3" spans="4:30" x14ac:dyDescent="0.25">
      <c r="E3" s="9" t="s">
        <v>3</v>
      </c>
      <c r="F3" s="11">
        <f>[3]Sheet1!C$8</f>
        <v>0</v>
      </c>
      <c r="G3" s="11">
        <f>[3]Sheet1!D$8</f>
        <v>0</v>
      </c>
      <c r="H3" s="11">
        <f>[3]Sheet1!E$8</f>
        <v>0</v>
      </c>
      <c r="I3" s="11">
        <f>[3]Sheet1!F$8</f>
        <v>0</v>
      </c>
      <c r="J3" s="11">
        <f>[3]Sheet1!G$8</f>
        <v>0</v>
      </c>
      <c r="K3" s="11">
        <f>[3]Sheet1!H$8</f>
        <v>0</v>
      </c>
      <c r="L3" s="11">
        <f>[3]Sheet1!I$8</f>
        <v>0</v>
      </c>
      <c r="M3" s="11">
        <f>[3]Sheet1!J$8</f>
        <v>0</v>
      </c>
      <c r="N3" s="11">
        <f>[3]Sheet1!K$8</f>
        <v>0</v>
      </c>
      <c r="O3" s="11">
        <f>[3]Sheet1!L$8</f>
        <v>0</v>
      </c>
      <c r="P3" s="11">
        <f>[3]Sheet1!M$8</f>
        <v>0</v>
      </c>
      <c r="Q3" s="11">
        <f>[3]Sheet1!N$8</f>
        <v>0</v>
      </c>
      <c r="R3" s="11">
        <f>[3]Sheet1!O$8</f>
        <v>0</v>
      </c>
      <c r="S3" s="11">
        <f>[3]Sheet1!P$8</f>
        <v>0</v>
      </c>
      <c r="T3" s="11">
        <f>[3]Sheet1!Q$8</f>
        <v>0</v>
      </c>
      <c r="U3" s="11">
        <f>[3]Sheet1!R$8</f>
        <v>0</v>
      </c>
      <c r="V3" s="11">
        <f>[3]Sheet1!S$8</f>
        <v>0</v>
      </c>
      <c r="W3" s="11">
        <f>[3]Sheet1!T$8</f>
        <v>0</v>
      </c>
      <c r="X3" s="11">
        <f>[3]Sheet1!U$8</f>
        <v>0</v>
      </c>
      <c r="Y3" s="11">
        <f>[3]Sheet1!V$8</f>
        <v>0</v>
      </c>
      <c r="Z3" s="11">
        <f>[3]Sheet1!W$8</f>
        <v>0</v>
      </c>
      <c r="AA3" s="11">
        <f>[3]Sheet1!X$8</f>
        <v>0</v>
      </c>
      <c r="AB3" s="11">
        <f>[3]Sheet1!Y$8</f>
        <v>0</v>
      </c>
      <c r="AC3" s="11">
        <f>[3]Sheet1!Z$8</f>
        <v>0</v>
      </c>
      <c r="AD3" s="11">
        <f>[3]Sheet1!AA$8</f>
        <v>0</v>
      </c>
    </row>
    <row r="4" spans="4:30" x14ac:dyDescent="0.25">
      <c r="E4" s="9" t="s">
        <v>4</v>
      </c>
      <c r="F4" s="11">
        <f>[3]Sheet1!C$11</f>
        <v>0</v>
      </c>
      <c r="G4" s="11">
        <f>[3]Sheet1!D$11</f>
        <v>0</v>
      </c>
      <c r="H4" s="11">
        <f>[3]Sheet1!E$11</f>
        <v>0</v>
      </c>
      <c r="I4" s="11">
        <f>[3]Sheet1!F$11</f>
        <v>5</v>
      </c>
      <c r="J4" s="11">
        <f>[3]Sheet1!G$11</f>
        <v>5</v>
      </c>
      <c r="K4" s="11">
        <f>[3]Sheet1!H$11</f>
        <v>8</v>
      </c>
      <c r="L4" s="11">
        <f>[3]Sheet1!I$11</f>
        <v>8</v>
      </c>
      <c r="M4" s="11">
        <f>[3]Sheet1!J$11</f>
        <v>8</v>
      </c>
      <c r="N4" s="11">
        <f>[3]Sheet1!K$11</f>
        <v>8</v>
      </c>
      <c r="O4" s="11">
        <f>[3]Sheet1!L$11</f>
        <v>8</v>
      </c>
      <c r="P4" s="11">
        <f>[3]Sheet1!M$11</f>
        <v>11</v>
      </c>
      <c r="Q4" s="11">
        <f>[3]Sheet1!N$11</f>
        <v>11</v>
      </c>
      <c r="R4" s="11">
        <f>[3]Sheet1!O$11</f>
        <v>11</v>
      </c>
      <c r="S4" s="11">
        <f>[3]Sheet1!P$11</f>
        <v>11</v>
      </c>
      <c r="T4" s="11">
        <f>[3]Sheet1!Q$11</f>
        <v>11</v>
      </c>
      <c r="U4" s="11">
        <f>[3]Sheet1!R$11</f>
        <v>11</v>
      </c>
      <c r="V4" s="11">
        <f>[3]Sheet1!S$11</f>
        <v>11</v>
      </c>
      <c r="W4" s="11">
        <f>[3]Sheet1!T$11</f>
        <v>11</v>
      </c>
      <c r="X4" s="11">
        <f>[3]Sheet1!U$11</f>
        <v>11</v>
      </c>
      <c r="Y4" s="11">
        <f>[3]Sheet1!V$11</f>
        <v>11</v>
      </c>
      <c r="Z4" s="11">
        <f>[3]Sheet1!W$11</f>
        <v>11</v>
      </c>
      <c r="AA4" s="11">
        <f>[3]Sheet1!X$11</f>
        <v>11</v>
      </c>
      <c r="AB4" s="11">
        <f>[3]Sheet1!Y$11</f>
        <v>11</v>
      </c>
      <c r="AC4" s="11">
        <f>[3]Sheet1!Z$11</f>
        <v>11</v>
      </c>
      <c r="AD4" s="11">
        <f>[3]Sheet1!AA$11</f>
        <v>11</v>
      </c>
    </row>
    <row r="5" spans="4:30" x14ac:dyDescent="0.25">
      <c r="D5" s="9" t="s">
        <v>61</v>
      </c>
      <c r="E5" s="9" t="s">
        <v>5</v>
      </c>
      <c r="F5" s="11">
        <f>[3]Sheet1!C$14</f>
        <v>0</v>
      </c>
      <c r="G5" s="11">
        <f>[3]Sheet1!D$14</f>
        <v>0</v>
      </c>
      <c r="H5" s="11">
        <f>[3]Sheet1!E$14</f>
        <v>0</v>
      </c>
      <c r="I5" s="11">
        <f>[3]Sheet1!F$14</f>
        <v>0</v>
      </c>
      <c r="J5" s="11">
        <f>[3]Sheet1!G$14</f>
        <v>0</v>
      </c>
      <c r="K5" s="11">
        <f>[3]Sheet1!H$14</f>
        <v>0</v>
      </c>
      <c r="L5" s="11">
        <f>[3]Sheet1!I$14</f>
        <v>0</v>
      </c>
      <c r="M5" s="11">
        <f>[3]Sheet1!J$14</f>
        <v>0</v>
      </c>
      <c r="N5" s="11">
        <f>[3]Sheet1!K$14</f>
        <v>0</v>
      </c>
      <c r="O5" s="11">
        <f>[3]Sheet1!L$14</f>
        <v>0</v>
      </c>
      <c r="P5" s="11">
        <f>[3]Sheet1!M$14</f>
        <v>0</v>
      </c>
      <c r="Q5" s="11">
        <f>[3]Sheet1!N$14</f>
        <v>0</v>
      </c>
      <c r="R5" s="11">
        <f>[3]Sheet1!O$14</f>
        <v>0</v>
      </c>
      <c r="S5" s="11">
        <f>[3]Sheet1!P$14</f>
        <v>0</v>
      </c>
      <c r="T5" s="11">
        <f>[3]Sheet1!Q$14</f>
        <v>7.5</v>
      </c>
      <c r="U5" s="11">
        <f>[3]Sheet1!R$14</f>
        <v>7.5</v>
      </c>
      <c r="V5" s="11">
        <f>[3]Sheet1!S$14</f>
        <v>7.5</v>
      </c>
      <c r="W5" s="11">
        <f>[3]Sheet1!T$14</f>
        <v>7.5</v>
      </c>
      <c r="X5" s="11">
        <f>[3]Sheet1!U$14</f>
        <v>57.500000000000014</v>
      </c>
      <c r="Y5" s="11">
        <f>[3]Sheet1!V$14</f>
        <v>60.500000000000014</v>
      </c>
      <c r="Z5" s="11">
        <f>[3]Sheet1!W$14</f>
        <v>60.500000000000014</v>
      </c>
      <c r="AA5" s="11">
        <f>[3]Sheet1!X$14</f>
        <v>60.500000000000014</v>
      </c>
      <c r="AB5" s="11">
        <f>[3]Sheet1!Y$14</f>
        <v>60.5</v>
      </c>
      <c r="AC5" s="11">
        <f>[3]Sheet1!Z$14</f>
        <v>60.500000000000014</v>
      </c>
      <c r="AD5" s="11">
        <f>[3]Sheet1!AA$14</f>
        <v>60.5</v>
      </c>
    </row>
    <row r="6" spans="4:30" x14ac:dyDescent="0.25">
      <c r="E6" s="9" t="s">
        <v>6</v>
      </c>
      <c r="F6" s="11">
        <f>[3]Sheet1!C$17</f>
        <v>0</v>
      </c>
      <c r="G6" s="11">
        <f>[3]Sheet1!D$17</f>
        <v>0</v>
      </c>
      <c r="H6" s="11">
        <f>[3]Sheet1!E$17</f>
        <v>0</v>
      </c>
      <c r="I6" s="11">
        <f>[3]Sheet1!F$17</f>
        <v>0</v>
      </c>
      <c r="J6" s="11">
        <f>[3]Sheet1!G$17</f>
        <v>0</v>
      </c>
      <c r="K6" s="11">
        <f>[3]Sheet1!H$17</f>
        <v>1</v>
      </c>
      <c r="L6" s="11">
        <f>[3]Sheet1!I$17</f>
        <v>2</v>
      </c>
      <c r="M6" s="11">
        <f>[3]Sheet1!J$17</f>
        <v>3</v>
      </c>
      <c r="N6" s="11">
        <f>[3]Sheet1!K$17</f>
        <v>4</v>
      </c>
      <c r="O6" s="11">
        <f>[3]Sheet1!L$17</f>
        <v>5</v>
      </c>
      <c r="P6" s="11">
        <f>[3]Sheet1!M$17</f>
        <v>6</v>
      </c>
      <c r="Q6" s="11">
        <f>[3]Sheet1!N$17</f>
        <v>7</v>
      </c>
      <c r="R6" s="11">
        <f>[3]Sheet1!O$17</f>
        <v>8</v>
      </c>
      <c r="S6" s="11">
        <f>[3]Sheet1!P$17</f>
        <v>9</v>
      </c>
      <c r="T6" s="11">
        <f>[3]Sheet1!Q$17</f>
        <v>10</v>
      </c>
      <c r="U6" s="11">
        <f>[3]Sheet1!R$17</f>
        <v>11</v>
      </c>
      <c r="V6" s="11">
        <f>[3]Sheet1!S$17</f>
        <v>12</v>
      </c>
      <c r="W6" s="11">
        <f>[3]Sheet1!T$17</f>
        <v>13</v>
      </c>
      <c r="X6" s="11">
        <f>[3]Sheet1!U$17</f>
        <v>14</v>
      </c>
      <c r="Y6" s="11">
        <f>[3]Sheet1!V$17</f>
        <v>15</v>
      </c>
      <c r="Z6" s="11">
        <f>[3]Sheet1!W$17</f>
        <v>16</v>
      </c>
      <c r="AA6" s="11">
        <f>[3]Sheet1!X$17</f>
        <v>17</v>
      </c>
      <c r="AB6" s="11">
        <f>[3]Sheet1!Y$17</f>
        <v>18</v>
      </c>
      <c r="AC6" s="11">
        <f>[3]Sheet1!Z$17</f>
        <v>19</v>
      </c>
      <c r="AD6" s="11">
        <f>[3]Sheet1!AA$17</f>
        <v>20</v>
      </c>
    </row>
    <row r="7" spans="4:30" x14ac:dyDescent="0.25">
      <c r="E7" s="9" t="s">
        <v>7</v>
      </c>
      <c r="F7" s="11">
        <f>[3]Sheet1!C$20</f>
        <v>0</v>
      </c>
      <c r="G7" s="11">
        <f>[3]Sheet1!D$20</f>
        <v>0</v>
      </c>
      <c r="H7" s="11">
        <f>[3]Sheet1!E$20</f>
        <v>0</v>
      </c>
      <c r="I7" s="11">
        <f>[3]Sheet1!F$20</f>
        <v>0</v>
      </c>
      <c r="J7" s="11">
        <f>[3]Sheet1!G$20</f>
        <v>0</v>
      </c>
      <c r="K7" s="11">
        <f>[3]Sheet1!H$20</f>
        <v>1</v>
      </c>
      <c r="L7" s="11">
        <f>[3]Sheet1!I$20</f>
        <v>2</v>
      </c>
      <c r="M7" s="11">
        <f>[3]Sheet1!J$20</f>
        <v>3</v>
      </c>
      <c r="N7" s="11">
        <f>[3]Sheet1!K$20</f>
        <v>4</v>
      </c>
      <c r="O7" s="11">
        <f>[3]Sheet1!L$20</f>
        <v>5</v>
      </c>
      <c r="P7" s="11">
        <f>[3]Sheet1!M$20</f>
        <v>6</v>
      </c>
      <c r="Q7" s="11">
        <f>[3]Sheet1!N$20</f>
        <v>7</v>
      </c>
      <c r="R7" s="11">
        <f>[3]Sheet1!O$20</f>
        <v>8</v>
      </c>
      <c r="S7" s="11">
        <f>[3]Sheet1!P$20</f>
        <v>9</v>
      </c>
      <c r="T7" s="11">
        <f>[3]Sheet1!Q$20</f>
        <v>10</v>
      </c>
      <c r="U7" s="11">
        <f>[3]Sheet1!R$20</f>
        <v>11</v>
      </c>
      <c r="V7" s="11">
        <f>[3]Sheet1!S$20</f>
        <v>12</v>
      </c>
      <c r="W7" s="11">
        <f>[3]Sheet1!T$20</f>
        <v>13</v>
      </c>
      <c r="X7" s="11">
        <f>[3]Sheet1!U$20</f>
        <v>14</v>
      </c>
      <c r="Y7" s="11">
        <f>[3]Sheet1!V$20</f>
        <v>15</v>
      </c>
      <c r="Z7" s="11">
        <f>[3]Sheet1!W$20</f>
        <v>16</v>
      </c>
      <c r="AA7" s="11">
        <f>[3]Sheet1!X$20</f>
        <v>17</v>
      </c>
      <c r="AB7" s="11">
        <f>[3]Sheet1!Y$20</f>
        <v>18</v>
      </c>
      <c r="AC7" s="11">
        <f>[3]Sheet1!Z$20</f>
        <v>19</v>
      </c>
      <c r="AD7" s="11">
        <f>[3]Sheet1!AA$20</f>
        <v>20</v>
      </c>
    </row>
    <row r="8" spans="4:30" x14ac:dyDescent="0.25">
      <c r="E8" s="9" t="s">
        <v>8</v>
      </c>
      <c r="F8" s="11">
        <f>[3]Sheet1!C$23</f>
        <v>0</v>
      </c>
      <c r="G8" s="11">
        <f>[3]Sheet1!D$23</f>
        <v>0.14000000000000001</v>
      </c>
      <c r="H8" s="11">
        <f>[3]Sheet1!E$23</f>
        <v>1.1099999999999999</v>
      </c>
      <c r="I8" s="11">
        <f>[3]Sheet1!F$23</f>
        <v>1.1099999999999999</v>
      </c>
      <c r="J8" s="11">
        <f>[3]Sheet1!G$23</f>
        <v>1.1099999999999999</v>
      </c>
      <c r="K8" s="11">
        <f>[3]Sheet1!H$23</f>
        <v>1.1100000000000003</v>
      </c>
      <c r="L8" s="11">
        <f>[3]Sheet1!I$23</f>
        <v>1.1099999999999999</v>
      </c>
      <c r="M8" s="11">
        <f>[3]Sheet1!J$23</f>
        <v>1.1099999999999999</v>
      </c>
      <c r="N8" s="11">
        <f>[3]Sheet1!K$23</f>
        <v>1.1099999999999999</v>
      </c>
      <c r="O8" s="11">
        <f>[3]Sheet1!L$23</f>
        <v>1.1099999999999999</v>
      </c>
      <c r="P8" s="11">
        <f>[3]Sheet1!M$23</f>
        <v>1.1099999999999999</v>
      </c>
      <c r="Q8" s="11">
        <f>[3]Sheet1!N$23</f>
        <v>1.1099999999999999</v>
      </c>
      <c r="R8" s="11">
        <f>[3]Sheet1!O$23</f>
        <v>1.1099999999999999</v>
      </c>
      <c r="S8" s="11">
        <f>[3]Sheet1!P$23</f>
        <v>1.1099999999999999</v>
      </c>
      <c r="T8" s="11">
        <f>[3]Sheet1!Q$23</f>
        <v>1.1099999999999999</v>
      </c>
      <c r="U8" s="11">
        <f>[3]Sheet1!R$23</f>
        <v>1.1099999999999999</v>
      </c>
      <c r="V8" s="11">
        <f>[3]Sheet1!S$23</f>
        <v>1.1099999999999999</v>
      </c>
      <c r="W8" s="11">
        <f>[3]Sheet1!T$23</f>
        <v>1.1099999999999999</v>
      </c>
      <c r="X8" s="11">
        <f>[3]Sheet1!U$23</f>
        <v>1.1099999999999999</v>
      </c>
      <c r="Y8" s="11">
        <f>[3]Sheet1!V$23</f>
        <v>1.1099999999999999</v>
      </c>
      <c r="Z8" s="11">
        <f>[3]Sheet1!W$23</f>
        <v>1.1099999999999999</v>
      </c>
      <c r="AA8" s="11">
        <f>[3]Sheet1!X$23</f>
        <v>1.1099999999999999</v>
      </c>
      <c r="AB8" s="11">
        <f>[3]Sheet1!Y$23</f>
        <v>1.1099999999999999</v>
      </c>
      <c r="AC8" s="11">
        <f>[3]Sheet1!Z$23</f>
        <v>1.1099999999999999</v>
      </c>
      <c r="AD8" s="11">
        <f>[3]Sheet1!AA$23</f>
        <v>1.81</v>
      </c>
    </row>
    <row r="9" spans="4:30" x14ac:dyDescent="0.25">
      <c r="E9" s="9" t="s">
        <v>9</v>
      </c>
      <c r="F9" s="11">
        <f>[3]Sheet1!C$26</f>
        <v>0</v>
      </c>
      <c r="G9" s="11">
        <f>[3]Sheet1!D$26</f>
        <v>0</v>
      </c>
      <c r="H9" s="11">
        <f>[3]Sheet1!E$26</f>
        <v>0</v>
      </c>
      <c r="I9" s="11">
        <f>[3]Sheet1!F$26</f>
        <v>0</v>
      </c>
      <c r="J9" s="11">
        <f>[3]Sheet1!G$26</f>
        <v>0</v>
      </c>
      <c r="K9" s="11">
        <f>[3]Sheet1!H$26</f>
        <v>0</v>
      </c>
      <c r="L9" s="11">
        <f>[3]Sheet1!I$26</f>
        <v>0</v>
      </c>
      <c r="M9" s="11">
        <f>[3]Sheet1!J$26</f>
        <v>0</v>
      </c>
      <c r="N9" s="11">
        <f>[3]Sheet1!K$26</f>
        <v>0</v>
      </c>
      <c r="O9" s="11">
        <f>[3]Sheet1!L$26</f>
        <v>0</v>
      </c>
      <c r="P9" s="11">
        <f>[3]Sheet1!M$26</f>
        <v>0</v>
      </c>
      <c r="Q9" s="11">
        <f>[3]Sheet1!N$26</f>
        <v>0</v>
      </c>
      <c r="R9" s="11">
        <f>[3]Sheet1!O$26</f>
        <v>0</v>
      </c>
      <c r="S9" s="11">
        <f>[3]Sheet1!P$26</f>
        <v>0</v>
      </c>
      <c r="T9" s="11">
        <f>[3]Sheet1!Q$26</f>
        <v>0</v>
      </c>
      <c r="U9" s="11">
        <f>[3]Sheet1!R$26</f>
        <v>0</v>
      </c>
      <c r="V9" s="11">
        <f>[3]Sheet1!S$26</f>
        <v>0</v>
      </c>
      <c r="W9" s="11">
        <f>[3]Sheet1!T$26</f>
        <v>0</v>
      </c>
      <c r="X9" s="11">
        <f>[3]Sheet1!U$26</f>
        <v>0</v>
      </c>
      <c r="Y9" s="11">
        <f>[3]Sheet1!V$26</f>
        <v>0</v>
      </c>
      <c r="Z9" s="11">
        <f>[3]Sheet1!W$26</f>
        <v>0</v>
      </c>
      <c r="AA9" s="11">
        <f>[3]Sheet1!X$26</f>
        <v>0</v>
      </c>
      <c r="AB9" s="11">
        <f>[3]Sheet1!Y$26</f>
        <v>0</v>
      </c>
      <c r="AC9" s="11">
        <f>[3]Sheet1!Z$26</f>
        <v>0</v>
      </c>
      <c r="AD9" s="11">
        <f>[3]Sheet1!AA$26</f>
        <v>0</v>
      </c>
    </row>
    <row r="11" spans="4:30" x14ac:dyDescent="0.25">
      <c r="F11" t="s">
        <v>14</v>
      </c>
      <c r="G11" t="s">
        <v>15</v>
      </c>
      <c r="H11" t="s">
        <v>16</v>
      </c>
      <c r="I11" t="s">
        <v>17</v>
      </c>
      <c r="J11" t="s">
        <v>18</v>
      </c>
      <c r="K11" t="s">
        <v>19</v>
      </c>
      <c r="L11" t="s">
        <v>20</v>
      </c>
      <c r="M11" t="s">
        <v>21</v>
      </c>
      <c r="N11" t="s">
        <v>22</v>
      </c>
      <c r="O11" t="s">
        <v>23</v>
      </c>
      <c r="P11" t="s">
        <v>24</v>
      </c>
      <c r="Q11" t="s">
        <v>25</v>
      </c>
      <c r="R11" t="s">
        <v>26</v>
      </c>
      <c r="S11" t="s">
        <v>27</v>
      </c>
      <c r="T11" t="s">
        <v>28</v>
      </c>
      <c r="U11" t="s">
        <v>29</v>
      </c>
      <c r="V11" t="s">
        <v>30</v>
      </c>
      <c r="W11" t="s">
        <v>31</v>
      </c>
      <c r="X11" t="s">
        <v>32</v>
      </c>
      <c r="Y11" t="s">
        <v>33</v>
      </c>
      <c r="Z11" t="s">
        <v>34</v>
      </c>
      <c r="AA11" t="s">
        <v>35</v>
      </c>
      <c r="AB11" t="s">
        <v>36</v>
      </c>
      <c r="AC11" t="s">
        <v>37</v>
      </c>
      <c r="AD11" t="s">
        <v>38</v>
      </c>
    </row>
    <row r="12" spans="4:30" x14ac:dyDescent="0.25">
      <c r="E12" s="9" t="s">
        <v>2</v>
      </c>
      <c r="F12" s="11">
        <f>[3]Sheet1!C$6</f>
        <v>0.72591490900000011</v>
      </c>
      <c r="G12" s="11">
        <f>[3]Sheet1!D$6</f>
        <v>1.5753951540000002</v>
      </c>
      <c r="H12" s="11">
        <f>[3]Sheet1!E$6</f>
        <v>2.4979092189999998</v>
      </c>
      <c r="I12" s="11">
        <f>[3]Sheet1!F$6</f>
        <v>3.2342728149999993</v>
      </c>
      <c r="J12" s="11">
        <f>[3]Sheet1!G$6</f>
        <v>4.6125880060000002</v>
      </c>
      <c r="K12" s="11">
        <f>[3]Sheet1!H$6</f>
        <v>6.6357114841947187</v>
      </c>
      <c r="L12" s="11">
        <f>[3]Sheet1!I$6</f>
        <v>8.0434147972920798</v>
      </c>
      <c r="M12" s="11">
        <f>[3]Sheet1!J$6</f>
        <v>9.4083611473894386</v>
      </c>
      <c r="N12" s="11">
        <f>[3]Sheet1!K$6</f>
        <v>10.758116244486798</v>
      </c>
      <c r="O12" s="11">
        <f>[3]Sheet1!L$6</f>
        <v>10.779155881486798</v>
      </c>
      <c r="P12" s="11">
        <f>[3]Sheet1!M$6</f>
        <v>10.872853466486799</v>
      </c>
      <c r="Q12" s="11">
        <f>[3]Sheet1!N$6</f>
        <v>11.373514507486799</v>
      </c>
      <c r="R12" s="11">
        <f>[3]Sheet1!O$6</f>
        <v>11.759168490486799</v>
      </c>
      <c r="S12" s="11">
        <f>[3]Sheet1!P$6</f>
        <v>12.918615493486797</v>
      </c>
      <c r="T12" s="11">
        <f>[3]Sheet1!Q$6</f>
        <v>13.211224909486798</v>
      </c>
      <c r="U12" s="11">
        <f>[3]Sheet1!R$6</f>
        <v>13.978735194486799</v>
      </c>
      <c r="V12" s="11">
        <f>[3]Sheet1!S$6</f>
        <v>14.380449283486797</v>
      </c>
      <c r="W12" s="11">
        <f>[3]Sheet1!T$6</f>
        <v>14.815705272486799</v>
      </c>
      <c r="X12" s="11">
        <f>[3]Sheet1!U$6</f>
        <v>15.327630776486799</v>
      </c>
      <c r="Y12" s="11">
        <f>[3]Sheet1!V$6</f>
        <v>15.934796190486797</v>
      </c>
      <c r="Z12" s="11">
        <f>[3]Sheet1!W$6</f>
        <v>16.2846225364868</v>
      </c>
      <c r="AA12" s="11">
        <f>[3]Sheet1!X$6</f>
        <v>16.502812049486799</v>
      </c>
      <c r="AB12" s="11">
        <f>[3]Sheet1!Y$6</f>
        <v>17.010163867486796</v>
      </c>
      <c r="AC12" s="11">
        <f>[3]Sheet1!Z$6</f>
        <v>17.079359050486801</v>
      </c>
      <c r="AD12" s="11">
        <f>[3]Sheet1!AA$6</f>
        <v>17.611010384486796</v>
      </c>
    </row>
    <row r="13" spans="4:30" x14ac:dyDescent="0.25">
      <c r="E13" s="9" t="s">
        <v>3</v>
      </c>
      <c r="F13" s="11">
        <f>[3]Sheet1!C$9</f>
        <v>1.8757207939999998</v>
      </c>
      <c r="G13" s="11">
        <f>[3]Sheet1!D$9</f>
        <v>3.1371208869999996</v>
      </c>
      <c r="H13" s="11">
        <f>[3]Sheet1!E$9</f>
        <v>4.2916613479999999</v>
      </c>
      <c r="I13" s="11">
        <f>[3]Sheet1!F$9</f>
        <v>5.2477006040000003</v>
      </c>
      <c r="J13" s="11">
        <f>[3]Sheet1!G$9</f>
        <v>5.8398424789999996</v>
      </c>
      <c r="K13" s="11">
        <f>[3]Sheet1!H$9</f>
        <v>6.5231165019999997</v>
      </c>
      <c r="L13" s="11">
        <f>[3]Sheet1!I$9</f>
        <v>6.4738810219999996</v>
      </c>
      <c r="M13" s="11">
        <f>[3]Sheet1!J$9</f>
        <v>6.5561637619999997</v>
      </c>
      <c r="N13" s="11">
        <f>[3]Sheet1!K$9</f>
        <v>6.6144448990000004</v>
      </c>
      <c r="O13" s="11">
        <f>[3]Sheet1!L$9</f>
        <v>6.7064693499999999</v>
      </c>
      <c r="P13" s="11">
        <f>[3]Sheet1!M$9</f>
        <v>6.8359677790000006</v>
      </c>
      <c r="Q13" s="11">
        <f>[3]Sheet1!N$9</f>
        <v>7.0233412540000009</v>
      </c>
      <c r="R13" s="11">
        <f>[3]Sheet1!O$9</f>
        <v>7.2674021189999998</v>
      </c>
      <c r="S13" s="11">
        <f>[3]Sheet1!P$9</f>
        <v>7.571626481</v>
      </c>
      <c r="T13" s="11">
        <f>[3]Sheet1!Q$9</f>
        <v>7.7725291859999999</v>
      </c>
      <c r="U13" s="11">
        <f>[3]Sheet1!R$9</f>
        <v>8.4576260867977382</v>
      </c>
      <c r="V13" s="11">
        <f>[3]Sheet1!S$9</f>
        <v>9.2031520525954775</v>
      </c>
      <c r="W13" s="11">
        <f>[3]Sheet1!T$9</f>
        <v>10.083032796393216</v>
      </c>
      <c r="X13" s="11">
        <f>[3]Sheet1!U$9</f>
        <v>10.982646660190955</v>
      </c>
      <c r="Y13" s="11">
        <f>[3]Sheet1!V$9</f>
        <v>11.900713431988693</v>
      </c>
      <c r="Z13" s="11">
        <f>[3]Sheet1!W$9</f>
        <v>11.149618606988692</v>
      </c>
      <c r="AA13" s="11">
        <f>[3]Sheet1!X$9</f>
        <v>11.345173913988694</v>
      </c>
      <c r="AB13" s="11">
        <f>[3]Sheet1!Y$9</f>
        <v>11.381300423988693</v>
      </c>
      <c r="AC13" s="11">
        <f>[3]Sheet1!Z$9</f>
        <v>11.417508073988694</v>
      </c>
      <c r="AD13" s="11">
        <f>[3]Sheet1!AA$9</f>
        <v>17.685775346988692</v>
      </c>
    </row>
    <row r="14" spans="4:30" x14ac:dyDescent="0.25">
      <c r="E14" s="9" t="s">
        <v>4</v>
      </c>
      <c r="F14" s="11">
        <f>[3]Sheet1!C$12</f>
        <v>2.9523062571672787</v>
      </c>
      <c r="G14" s="11">
        <f>[3]Sheet1!D$12</f>
        <v>5.6761144913345571</v>
      </c>
      <c r="H14" s="11">
        <f>[3]Sheet1!E$12</f>
        <v>8.6052143815018365</v>
      </c>
      <c r="I14" s="11">
        <f>[3]Sheet1!F$12</f>
        <v>11.50645882952124</v>
      </c>
      <c r="J14" s="11">
        <f>[3]Sheet1!G$12</f>
        <v>13.006145253836394</v>
      </c>
      <c r="K14" s="11">
        <f>[3]Sheet1!H$12</f>
        <v>14.541579783836397</v>
      </c>
      <c r="L14" s="11">
        <f>[3]Sheet1!I$12</f>
        <v>14.895151618836394</v>
      </c>
      <c r="M14" s="11">
        <f>[3]Sheet1!J$12</f>
        <v>14.941171354836396</v>
      </c>
      <c r="N14" s="11">
        <f>[3]Sheet1!K$12</f>
        <v>15.145959897836395</v>
      </c>
      <c r="O14" s="11">
        <f>[3]Sheet1!L$12</f>
        <v>15.321208411836395</v>
      </c>
      <c r="P14" s="11">
        <f>[3]Sheet1!M$12</f>
        <v>15.358461069836395</v>
      </c>
      <c r="Q14" s="11">
        <f>[3]Sheet1!N$12</f>
        <v>15.500633374836394</v>
      </c>
      <c r="R14" s="11">
        <f>[3]Sheet1!O$12</f>
        <v>15.751155467836394</v>
      </c>
      <c r="S14" s="11">
        <f>[3]Sheet1!P$12</f>
        <v>16.113371398836392</v>
      </c>
      <c r="T14" s="11">
        <f>[3]Sheet1!Q$12</f>
        <v>16.295728046836395</v>
      </c>
      <c r="U14" s="11">
        <f>[3]Sheet1!R$12</f>
        <v>16.880592966836392</v>
      </c>
      <c r="V14" s="11">
        <f>[3]Sheet1!S$12</f>
        <v>17.539897717836396</v>
      </c>
      <c r="W14" s="11">
        <f>[3]Sheet1!T$12</f>
        <v>18.191408740836398</v>
      </c>
      <c r="X14" s="11">
        <f>[3]Sheet1!U$12</f>
        <v>18.884233254836396</v>
      </c>
      <c r="Y14" s="11">
        <f>[3]Sheet1!V$12</f>
        <v>20.553258798836396</v>
      </c>
      <c r="Z14" s="11">
        <f>[3]Sheet1!W$12</f>
        <v>20.339203450836393</v>
      </c>
      <c r="AA14" s="11">
        <f>[3]Sheet1!X$12</f>
        <v>20.438029021836396</v>
      </c>
      <c r="AB14" s="11">
        <f>[3]Sheet1!Y$12</f>
        <v>20.532839541836395</v>
      </c>
      <c r="AC14" s="11">
        <f>[3]Sheet1!Z$12</f>
        <v>20.627738971836393</v>
      </c>
      <c r="AD14" s="11">
        <f>[3]Sheet1!AA$12</f>
        <v>25.265012781836393</v>
      </c>
    </row>
    <row r="15" spans="4:30" ht="30" x14ac:dyDescent="0.25">
      <c r="D15" s="12" t="s">
        <v>62</v>
      </c>
      <c r="E15" s="9" t="s">
        <v>5</v>
      </c>
      <c r="F15" s="11">
        <f>[3]Sheet1!C$15</f>
        <v>4.4759703063459622</v>
      </c>
      <c r="G15" s="11">
        <f>[3]Sheet1!D$15</f>
        <v>8.7671029546919268</v>
      </c>
      <c r="H15" s="11">
        <f>[3]Sheet1!E$15</f>
        <v>13.506106517037889</v>
      </c>
      <c r="I15" s="11">
        <f>[3]Sheet1!F$15</f>
        <v>20.659230899537611</v>
      </c>
      <c r="J15" s="11">
        <f>[3]Sheet1!G$15</f>
        <v>24.646606286729813</v>
      </c>
      <c r="K15" s="11">
        <f>[3]Sheet1!H$15</f>
        <v>26.990720967729814</v>
      </c>
      <c r="L15" s="11">
        <f>[3]Sheet1!I$15</f>
        <v>27.424744414729815</v>
      </c>
      <c r="M15" s="11">
        <f>[3]Sheet1!J$15</f>
        <v>27.350872790729817</v>
      </c>
      <c r="N15" s="11">
        <f>[3]Sheet1!K$15</f>
        <v>26.983012501729814</v>
      </c>
      <c r="O15" s="11">
        <f>[3]Sheet1!L$15</f>
        <v>27.119614114729814</v>
      </c>
      <c r="P15" s="11">
        <f>[3]Sheet1!M$15</f>
        <v>27.857730286729815</v>
      </c>
      <c r="Q15" s="11">
        <f>[3]Sheet1!N$15</f>
        <v>28.515888159729812</v>
      </c>
      <c r="R15" s="11">
        <f>[3]Sheet1!O$15</f>
        <v>29.246995014729816</v>
      </c>
      <c r="S15" s="11">
        <f>[3]Sheet1!P$15</f>
        <v>30.209876672729813</v>
      </c>
      <c r="T15" s="11">
        <f>[3]Sheet1!Q$15</f>
        <v>30.849034536729814</v>
      </c>
      <c r="U15" s="11">
        <f>[3]Sheet1!R$15</f>
        <v>31.531762079729816</v>
      </c>
      <c r="V15" s="11">
        <f>[3]Sheet1!S$15</f>
        <v>32.668874212729818</v>
      </c>
      <c r="W15" s="11">
        <f>[3]Sheet1!T$15</f>
        <v>33.800914307729812</v>
      </c>
      <c r="X15" s="11">
        <f>[3]Sheet1!U$15</f>
        <v>34.86190749572981</v>
      </c>
      <c r="Y15" s="11">
        <f>[3]Sheet1!V$15</f>
        <v>36.18938798872982</v>
      </c>
      <c r="Z15" s="11">
        <f>[3]Sheet1!W$15</f>
        <v>36.729689655729814</v>
      </c>
      <c r="AA15" s="11">
        <f>[3]Sheet1!X$15</f>
        <v>37.451876180729812</v>
      </c>
      <c r="AB15" s="11">
        <f>[3]Sheet1!Y$15</f>
        <v>38.375801337729811</v>
      </c>
      <c r="AC15" s="11">
        <f>[3]Sheet1!Z$15</f>
        <v>39.027601615729807</v>
      </c>
      <c r="AD15" s="11">
        <f>[3]Sheet1!AA$15</f>
        <v>39.385135550729814</v>
      </c>
    </row>
    <row r="16" spans="4:30" x14ac:dyDescent="0.25">
      <c r="E16" s="9" t="s">
        <v>6</v>
      </c>
      <c r="F16" s="11">
        <f>[3]Sheet1!C$18</f>
        <v>1.1759990064288766</v>
      </c>
      <c r="G16" s="11">
        <f>[3]Sheet1!D$18</f>
        <v>2.2878027058577537</v>
      </c>
      <c r="H16" s="11">
        <f>[3]Sheet1!E$18</f>
        <v>3.3771388892866301</v>
      </c>
      <c r="I16" s="11">
        <f>[3]Sheet1!F$18</f>
        <v>4.6248156880172306</v>
      </c>
      <c r="J16" s="11">
        <f>[3]Sheet1!G$18</f>
        <v>5.5646399171443832</v>
      </c>
      <c r="K16" s="11">
        <f>[3]Sheet1!H$18</f>
        <v>6.0705039901443829</v>
      </c>
      <c r="L16" s="11">
        <f>[3]Sheet1!I$18</f>
        <v>6.2682084711443826</v>
      </c>
      <c r="M16" s="11">
        <f>[3]Sheet1!J$18</f>
        <v>6.421777743144383</v>
      </c>
      <c r="N16" s="11">
        <f>[3]Sheet1!K$18</f>
        <v>6.5542485461443833</v>
      </c>
      <c r="O16" s="11">
        <f>[3]Sheet1!L$18</f>
        <v>6.5247848381443836</v>
      </c>
      <c r="P16" s="11">
        <f>[3]Sheet1!M$18</f>
        <v>6.6738253741443829</v>
      </c>
      <c r="Q16" s="11">
        <f>[3]Sheet1!N$18</f>
        <v>6.8726595301443831</v>
      </c>
      <c r="R16" s="11">
        <f>[3]Sheet1!O$18</f>
        <v>7.1205812921443838</v>
      </c>
      <c r="S16" s="11">
        <f>[3]Sheet1!P$18</f>
        <v>7.4151395391443833</v>
      </c>
      <c r="T16" s="11">
        <f>[3]Sheet1!Q$18</f>
        <v>7.626814304144383</v>
      </c>
      <c r="U16" s="11">
        <f>[3]Sheet1!R$18</f>
        <v>7.877996658144383</v>
      </c>
      <c r="V16" s="11">
        <f>[3]Sheet1!S$18</f>
        <v>8.1603844691443825</v>
      </c>
      <c r="W16" s="11">
        <f>[3]Sheet1!T$18</f>
        <v>8.6676453211443842</v>
      </c>
      <c r="X16" s="11">
        <f>[3]Sheet1!U$18</f>
        <v>9.6188645691443835</v>
      </c>
      <c r="Y16" s="11">
        <f>[3]Sheet1!V$18</f>
        <v>10.398049225144383</v>
      </c>
      <c r="Z16" s="11">
        <f>[3]Sheet1!W$18</f>
        <v>10.610299485144383</v>
      </c>
      <c r="AA16" s="11">
        <f>[3]Sheet1!X$18</f>
        <v>10.903374195144384</v>
      </c>
      <c r="AB16" s="11">
        <f>[3]Sheet1!Y$18</f>
        <v>11.805874944144382</v>
      </c>
      <c r="AC16" s="11">
        <f>[3]Sheet1!Z$18</f>
        <v>11.880035099144383</v>
      </c>
      <c r="AD16" s="11">
        <f>[3]Sheet1!AA$18</f>
        <v>11.937628536144382</v>
      </c>
    </row>
    <row r="17" spans="5:30" x14ac:dyDescent="0.25">
      <c r="E17" s="9" t="s">
        <v>7</v>
      </c>
      <c r="F17" s="11">
        <f>[3]Sheet1!C$21</f>
        <v>0.44643791599999999</v>
      </c>
      <c r="G17" s="11">
        <f>[3]Sheet1!D$21</f>
        <v>1.0659588019999999</v>
      </c>
      <c r="H17" s="11">
        <f>[3]Sheet1!E$21</f>
        <v>1.6608391410000001</v>
      </c>
      <c r="I17" s="11">
        <f>[3]Sheet1!F$21</f>
        <v>2.2733770180000001</v>
      </c>
      <c r="J17" s="11">
        <f>[3]Sheet1!G$21</f>
        <v>3.216847419</v>
      </c>
      <c r="K17" s="11">
        <f>[3]Sheet1!H$21</f>
        <v>4.7449211899999995</v>
      </c>
      <c r="L17" s="11">
        <f>[3]Sheet1!I$21</f>
        <v>5.7049601819999998</v>
      </c>
      <c r="M17" s="11">
        <f>[3]Sheet1!J$21</f>
        <v>6.1695057029999996</v>
      </c>
      <c r="N17" s="11">
        <f>[3]Sheet1!K$21</f>
        <v>6.0913681460000006</v>
      </c>
      <c r="O17" s="11">
        <f>[3]Sheet1!L$21</f>
        <v>6.0802672999999992</v>
      </c>
      <c r="P17" s="11">
        <f>[3]Sheet1!M$21</f>
        <v>6.3580743249999996</v>
      </c>
      <c r="Q17" s="11">
        <f>[3]Sheet1!N$21</f>
        <v>7.0158105309999996</v>
      </c>
      <c r="R17" s="11">
        <f>[3]Sheet1!O$21</f>
        <v>7.7807698289999996</v>
      </c>
      <c r="S17" s="11">
        <f>[3]Sheet1!P$21</f>
        <v>8.2511698019999997</v>
      </c>
      <c r="T17" s="11">
        <f>[3]Sheet1!Q$21</f>
        <v>8.5822267520000004</v>
      </c>
      <c r="U17" s="11">
        <f>[3]Sheet1!R$21</f>
        <v>9.0085308180000006</v>
      </c>
      <c r="V17" s="11">
        <f>[3]Sheet1!S$21</f>
        <v>9.5695783290000005</v>
      </c>
      <c r="W17" s="11">
        <f>[3]Sheet1!T$21</f>
        <v>10.086731793999999</v>
      </c>
      <c r="X17" s="11">
        <f>[3]Sheet1!U$21</f>
        <v>10.509156744</v>
      </c>
      <c r="Y17" s="11">
        <f>[3]Sheet1!V$21</f>
        <v>11.116944435999999</v>
      </c>
      <c r="Z17" s="11">
        <f>[3]Sheet1!W$21</f>
        <v>11.680581118999999</v>
      </c>
      <c r="AA17" s="11">
        <f>[3]Sheet1!X$21</f>
        <v>12.093866662999998</v>
      </c>
      <c r="AB17" s="11">
        <f>[3]Sheet1!Y$21</f>
        <v>12.518050258000001</v>
      </c>
      <c r="AC17" s="11">
        <f>[3]Sheet1!Z$21</f>
        <v>12.904190751</v>
      </c>
      <c r="AD17" s="11">
        <f>[3]Sheet1!AA$21</f>
        <v>13.305078859000002</v>
      </c>
    </row>
    <row r="18" spans="5:30" x14ac:dyDescent="0.25">
      <c r="E18" s="9" t="s">
        <v>8</v>
      </c>
      <c r="F18" s="11">
        <f>[3]Sheet1!C$24</f>
        <v>0.18575040400000001</v>
      </c>
      <c r="G18" s="11">
        <f>[3]Sheet1!D$24</f>
        <v>0.443665586</v>
      </c>
      <c r="H18" s="11">
        <f>[3]Sheet1!E$24</f>
        <v>0.69028623299999992</v>
      </c>
      <c r="I18" s="11">
        <f>[3]Sheet1!F$24</f>
        <v>0.92532122800000005</v>
      </c>
      <c r="J18" s="11">
        <f>[3]Sheet1!G$24</f>
        <v>1.1488298639999999</v>
      </c>
      <c r="K18" s="11">
        <f>[3]Sheet1!H$24</f>
        <v>1.5002086679592126</v>
      </c>
      <c r="L18" s="11">
        <f>[3]Sheet1!I$24</f>
        <v>1.7085820585826856</v>
      </c>
      <c r="M18" s="11">
        <f>[3]Sheet1!J$24</f>
        <v>1.7298207209388103</v>
      </c>
      <c r="N18" s="11">
        <f>[3]Sheet1!K$24</f>
        <v>1.7525697765518693</v>
      </c>
      <c r="O18" s="11">
        <f>[3]Sheet1!L$24</f>
        <v>1.786563027255228</v>
      </c>
      <c r="P18" s="11">
        <f>[3]Sheet1!M$24</f>
        <v>1.8287434977221215</v>
      </c>
      <c r="Q18" s="11">
        <f>[3]Sheet1!N$24</f>
        <v>1.7434142989229122</v>
      </c>
      <c r="R18" s="11">
        <f>[3]Sheet1!O$24</f>
        <v>1.8480333790587573</v>
      </c>
      <c r="S18" s="11">
        <f>[3]Sheet1!P$24</f>
        <v>1.9698591445690441</v>
      </c>
      <c r="T18" s="11">
        <f>[3]Sheet1!Q$24</f>
        <v>2.2610159431914028</v>
      </c>
      <c r="U18" s="11">
        <f>[3]Sheet1!R$24</f>
        <v>2.3993854528230432</v>
      </c>
      <c r="V18" s="11">
        <f>[3]Sheet1!S$24</f>
        <v>2.5166568181540399</v>
      </c>
      <c r="W18" s="11">
        <f>[3]Sheet1!T$24</f>
        <v>2.6221614171540395</v>
      </c>
      <c r="X18" s="11">
        <f>[3]Sheet1!U$24</f>
        <v>2.7361815091540396</v>
      </c>
      <c r="Y18" s="11">
        <f>[3]Sheet1!V$24</f>
        <v>2.9957825901540396</v>
      </c>
      <c r="Z18" s="11">
        <f>[3]Sheet1!W$24</f>
        <v>3.6707672865556811</v>
      </c>
      <c r="AA18" s="11">
        <f>[3]Sheet1!X$24</f>
        <v>4.1829169619497133</v>
      </c>
      <c r="AB18" s="11">
        <f>[3]Sheet1!Y$24</f>
        <v>4.7206918583437449</v>
      </c>
      <c r="AC18" s="11">
        <f>[3]Sheet1!Z$24</f>
        <v>5.3168761597377765</v>
      </c>
      <c r="AD18" s="11">
        <f>[3]Sheet1!AA$24</f>
        <v>5.8833031161318079</v>
      </c>
    </row>
    <row r="19" spans="5:30" x14ac:dyDescent="0.25">
      <c r="E19" s="9" t="s">
        <v>9</v>
      </c>
      <c r="F19" s="11">
        <f>[3]Sheet1!C$27</f>
        <v>0.14118944899999999</v>
      </c>
      <c r="G19" s="11">
        <f>[3]Sheet1!D$27</f>
        <v>0.354596837</v>
      </c>
      <c r="H19" s="11">
        <f>[3]Sheet1!E$27</f>
        <v>0.55524592100000003</v>
      </c>
      <c r="I19" s="11">
        <f>[3]Sheet1!F$27</f>
        <v>0.74297070899999995</v>
      </c>
      <c r="J19" s="11">
        <f>[3]Sheet1!G$27</f>
        <v>0.917670404</v>
      </c>
      <c r="K19" s="11">
        <f>[3]Sheet1!H$27</f>
        <v>1.2522923396528474</v>
      </c>
      <c r="L19" s="11">
        <f>[3]Sheet1!I$27</f>
        <v>1.2787931602072169</v>
      </c>
      <c r="M19" s="11">
        <f>[3]Sheet1!J$27</f>
        <v>1.493026834790139</v>
      </c>
      <c r="N19" s="11">
        <f>[3]Sheet1!K$27</f>
        <v>1.5188879232460555</v>
      </c>
      <c r="O19" s="11">
        <f>[3]Sheet1!L$27</f>
        <v>1.5589399717687284</v>
      </c>
      <c r="P19" s="11">
        <f>[3]Sheet1!M$27</f>
        <v>1.5893860968528726</v>
      </c>
      <c r="Q19" s="11">
        <f>[3]Sheet1!N$27</f>
        <v>1.642118771449224</v>
      </c>
      <c r="R19" s="11">
        <f>[3]Sheet1!O$27</f>
        <v>1.5286555296759601</v>
      </c>
      <c r="S19" s="11">
        <f>[3]Sheet1!P$27</f>
        <v>1.6265083026188016</v>
      </c>
      <c r="T19" s="11">
        <f>[3]Sheet1!Q$27</f>
        <v>1.6732622479552905</v>
      </c>
      <c r="U19" s="11">
        <f>[3]Sheet1!R$27</f>
        <v>1.7500659003688606</v>
      </c>
      <c r="V19" s="11">
        <f>[3]Sheet1!S$27</f>
        <v>1.8282262809789493</v>
      </c>
      <c r="W19" s="11">
        <f>[3]Sheet1!T$27</f>
        <v>1.9074952803085927</v>
      </c>
      <c r="X19" s="11">
        <f>[3]Sheet1!U$27</f>
        <v>1.988182106645271</v>
      </c>
      <c r="Y19" s="11">
        <f>[3]Sheet1!V$27</f>
        <v>2.1864885550294373</v>
      </c>
      <c r="Z19" s="11">
        <f>[3]Sheet1!W$27</f>
        <v>2.3992349180294372</v>
      </c>
      <c r="AA19" s="11">
        <f>[3]Sheet1!X$27</f>
        <v>2.5298837530294369</v>
      </c>
      <c r="AB19" s="11">
        <f>[3]Sheet1!Y$27</f>
        <v>2.6601668950294375</v>
      </c>
      <c r="AC19" s="11">
        <f>[3]Sheet1!Z$27</f>
        <v>2.7900769950294371</v>
      </c>
      <c r="AD19" s="11">
        <f>[3]Sheet1!AA$27</f>
        <v>2.9196194210294371</v>
      </c>
    </row>
    <row r="21" spans="5:30" x14ac:dyDescent="0.25">
      <c r="F21" s="9"/>
    </row>
    <row r="22" spans="5:30" x14ac:dyDescent="0.25">
      <c r="F22" s="9"/>
    </row>
    <row r="23" spans="5:30" x14ac:dyDescent="0.25">
      <c r="F23" s="9"/>
    </row>
    <row r="24" spans="5:30" x14ac:dyDescent="0.25">
      <c r="F24" s="9"/>
    </row>
    <row r="25" spans="5:30" x14ac:dyDescent="0.25">
      <c r="F25" s="9"/>
    </row>
    <row r="26" spans="5:30" x14ac:dyDescent="0.25">
      <c r="F26" s="9"/>
    </row>
    <row r="27" spans="5:30" x14ac:dyDescent="0.25">
      <c r="F27" s="9"/>
    </row>
    <row r="28" spans="5:30" x14ac:dyDescent="0.25">
      <c r="F28" s="9"/>
    </row>
    <row r="29" spans="5:30" x14ac:dyDescent="0.25">
      <c r="F29" s="9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13"/>
  <sheetViews>
    <sheetView workbookViewId="0">
      <selection activeCell="F5" sqref="F5"/>
    </sheetView>
  </sheetViews>
  <sheetFormatPr defaultRowHeight="12.75" x14ac:dyDescent="0.2"/>
  <cols>
    <col min="1" max="1" width="54.28515625" bestFit="1" customWidth="1"/>
  </cols>
  <sheetData>
    <row r="1" spans="1:30" ht="15" x14ac:dyDescent="0.25">
      <c r="A1" s="14" t="s">
        <v>66</v>
      </c>
      <c r="B1" s="14" t="s">
        <v>67</v>
      </c>
      <c r="C1" s="14" t="s">
        <v>68</v>
      </c>
      <c r="D1" s="14" t="s">
        <v>69</v>
      </c>
      <c r="E1" s="14" t="s">
        <v>70</v>
      </c>
      <c r="F1" s="15">
        <v>2020</v>
      </c>
      <c r="G1" s="16">
        <v>2021</v>
      </c>
      <c r="H1" s="16">
        <v>2022</v>
      </c>
      <c r="I1" s="16">
        <v>2023</v>
      </c>
      <c r="J1" s="16">
        <v>2024</v>
      </c>
      <c r="K1" s="16">
        <v>2025</v>
      </c>
      <c r="L1" s="16">
        <v>2026</v>
      </c>
      <c r="M1" s="16">
        <v>2027</v>
      </c>
      <c r="N1" s="16">
        <v>2028</v>
      </c>
      <c r="O1" s="16">
        <v>2029</v>
      </c>
      <c r="P1" s="16">
        <v>2030</v>
      </c>
      <c r="Q1" s="16">
        <v>2031</v>
      </c>
      <c r="R1" s="16">
        <v>2032</v>
      </c>
      <c r="S1" s="16">
        <v>2033</v>
      </c>
      <c r="T1" s="16">
        <v>2034</v>
      </c>
      <c r="U1" s="16">
        <v>2035</v>
      </c>
      <c r="V1" s="16">
        <v>2036</v>
      </c>
      <c r="W1" s="16">
        <v>2037</v>
      </c>
      <c r="X1" s="16">
        <v>2038</v>
      </c>
      <c r="Y1" s="16">
        <v>2039</v>
      </c>
      <c r="Z1" s="16">
        <v>2040</v>
      </c>
      <c r="AA1" s="16">
        <v>2041</v>
      </c>
      <c r="AB1" s="16">
        <v>2042</v>
      </c>
      <c r="AC1" s="16">
        <v>2043</v>
      </c>
      <c r="AD1" s="17">
        <v>2044</v>
      </c>
    </row>
    <row r="2" spans="1:30" x14ac:dyDescent="0.2">
      <c r="A2" t="s">
        <v>71</v>
      </c>
      <c r="B2">
        <v>0</v>
      </c>
      <c r="C2" t="s">
        <v>3</v>
      </c>
      <c r="D2" t="s">
        <v>72</v>
      </c>
      <c r="E2">
        <v>7</v>
      </c>
      <c r="F2" s="20">
        <f>'[4]6. Preferred (Scenario Yr)'!L$38</f>
        <v>1</v>
      </c>
      <c r="G2" s="20">
        <f>'[4]6. Preferred (Scenario Yr)'!M$38</f>
        <v>0</v>
      </c>
      <c r="H2" s="20">
        <f>'[4]6. Preferred (Scenario Yr)'!N$38</f>
        <v>0.5</v>
      </c>
      <c r="I2" s="20">
        <f>'[4]6. Preferred (Scenario Yr)'!O$38</f>
        <v>2.5</v>
      </c>
      <c r="J2" s="20">
        <f>'[4]6. Preferred (Scenario Yr)'!P$38</f>
        <v>0</v>
      </c>
      <c r="K2" s="20">
        <f>'[4]6. Preferred (Scenario Yr)'!Q$38</f>
        <v>0</v>
      </c>
      <c r="L2" s="20">
        <f>'[4]6. Preferred (Scenario Yr)'!R$38</f>
        <v>0</v>
      </c>
      <c r="M2" s="20">
        <f>'[4]6. Preferred (Scenario Yr)'!S$38</f>
        <v>0</v>
      </c>
      <c r="N2" s="20">
        <f>'[4]6. Preferred (Scenario Yr)'!T$38</f>
        <v>0</v>
      </c>
      <c r="O2" s="20">
        <f>'[4]6. Preferred (Scenario Yr)'!U$38</f>
        <v>0</v>
      </c>
      <c r="P2" s="20">
        <f>'[4]6. Preferred (Scenario Yr)'!V$38</f>
        <v>0</v>
      </c>
      <c r="Q2" s="20">
        <f>'[4]6. Preferred (Scenario Yr)'!W$38</f>
        <v>0</v>
      </c>
      <c r="R2" s="20">
        <f>'[4]6. Preferred (Scenario Yr)'!X$38</f>
        <v>0</v>
      </c>
      <c r="S2" s="20">
        <f>'[4]6. Preferred (Scenario Yr)'!Y$38</f>
        <v>0</v>
      </c>
      <c r="T2" s="20">
        <f>'[4]6. Preferred (Scenario Yr)'!Z$38</f>
        <v>0</v>
      </c>
      <c r="U2" s="20">
        <f>'[4]6. Preferred (Scenario Yr)'!AA$38</f>
        <v>0</v>
      </c>
      <c r="V2" s="20">
        <f>'[4]6. Preferred (Scenario Yr)'!AB$38</f>
        <v>0</v>
      </c>
      <c r="W2" s="20">
        <f>'[4]6. Preferred (Scenario Yr)'!AC$38</f>
        <v>0</v>
      </c>
      <c r="X2" s="20">
        <f>'[4]6. Preferred (Scenario Yr)'!AD$38</f>
        <v>0</v>
      </c>
      <c r="Y2" s="20">
        <f>'[4]6. Preferred (Scenario Yr)'!AE$38</f>
        <v>0</v>
      </c>
      <c r="Z2" s="20">
        <f>'[4]6. Preferred (Scenario Yr)'!AF$38</f>
        <v>0</v>
      </c>
      <c r="AA2" s="20">
        <f>'[4]6. Preferred (Scenario Yr)'!AG$38</f>
        <v>0</v>
      </c>
      <c r="AB2" s="20">
        <f>'[4]6. Preferred (Scenario Yr)'!AH$38</f>
        <v>0</v>
      </c>
      <c r="AC2" s="20">
        <f>'[4]6. Preferred (Scenario Yr)'!AI$38</f>
        <v>0</v>
      </c>
      <c r="AD2" s="20">
        <f>'[4]6. Preferred (Scenario Yr)'!AJ$38</f>
        <v>0</v>
      </c>
    </row>
    <row r="3" spans="1:30" x14ac:dyDescent="0.2">
      <c r="A3" t="s">
        <v>73</v>
      </c>
      <c r="B3">
        <v>0</v>
      </c>
      <c r="C3" t="s">
        <v>4</v>
      </c>
      <c r="D3" t="s">
        <v>72</v>
      </c>
      <c r="E3">
        <v>7</v>
      </c>
      <c r="F3" s="20">
        <f>'[4]6. Preferred (Scenario Yr)'!L$37</f>
        <v>12.472490344926999</v>
      </c>
      <c r="G3" s="20">
        <f>'[4]6. Preferred (Scenario Yr)'!M$37</f>
        <v>6.5604445425866604</v>
      </c>
      <c r="H3" s="20">
        <f>'[4]6. Preferred (Scenario Yr)'!N$37</f>
        <v>10.0107185408018</v>
      </c>
      <c r="I3" s="20">
        <f>'[4]6. Preferred (Scenario Yr)'!O$37</f>
        <v>18.770097608872501</v>
      </c>
      <c r="J3" s="20">
        <f>'[4]6. Preferred (Scenario Yr)'!P$37</f>
        <v>10.728228882169301</v>
      </c>
      <c r="K3" s="20">
        <f>'[4]6. Preferred (Scenario Yr)'!Q$37</f>
        <v>7.2590632251401397</v>
      </c>
      <c r="L3" s="20">
        <f>'[4]6. Preferred (Scenario Yr)'!R$37</f>
        <v>8.3503902664699794</v>
      </c>
      <c r="M3" s="20">
        <f>'[4]6. Preferred (Scenario Yr)'!S$37</f>
        <v>10.047416590264801</v>
      </c>
      <c r="N3" s="20">
        <f>'[4]6. Preferred (Scenario Yr)'!T$37</f>
        <v>11.287175018873199</v>
      </c>
      <c r="O3" s="20">
        <f>'[4]6. Preferred (Scenario Yr)'!U$37</f>
        <v>13.0676858601059</v>
      </c>
      <c r="P3" s="20">
        <f>'[4]6. Preferred (Scenario Yr)'!V$37</f>
        <v>11.892548889064701</v>
      </c>
      <c r="Q3" s="20">
        <f>'[4]6. Preferred (Scenario Yr)'!W$37</f>
        <v>12.6345962616553</v>
      </c>
      <c r="R3" s="20">
        <f>'[4]6. Preferred (Scenario Yr)'!X$37</f>
        <v>14.0080023197863</v>
      </c>
      <c r="S3" s="20">
        <f>'[4]6. Preferred (Scenario Yr)'!Y$37</f>
        <v>14.4388851052032</v>
      </c>
      <c r="T3" s="20">
        <f>'[4]6. Preferred (Scenario Yr)'!Z$37</f>
        <v>16.3799207325754</v>
      </c>
      <c r="U3" s="20">
        <f>'[4]6. Preferred (Scenario Yr)'!AA$37</f>
        <v>15.671422164451</v>
      </c>
      <c r="V3" s="20">
        <f>'[4]6. Preferred (Scenario Yr)'!AB$37</f>
        <v>16.4793185613992</v>
      </c>
      <c r="W3" s="20">
        <f>'[4]6. Preferred (Scenario Yr)'!AC$37</f>
        <v>17.474917804802605</v>
      </c>
      <c r="X3" s="20">
        <f>'[4]6. Preferred (Scenario Yr)'!AD$37</f>
        <v>18.433447519871883</v>
      </c>
      <c r="Y3" s="20">
        <f>'[4]6. Preferred (Scenario Yr)'!AE$37</f>
        <v>19.426732944961646</v>
      </c>
      <c r="Z3" s="20">
        <f>'[4]6. Preferred (Scenario Yr)'!AF$37</f>
        <v>20.371978755918072</v>
      </c>
      <c r="AA3" s="20">
        <f>'[4]6. Preferred (Scenario Yr)'!AG$37</f>
        <v>26.617114072841012</v>
      </c>
      <c r="AB3" s="20">
        <f>'[4]6. Preferred (Scenario Yr)'!AH$37</f>
        <v>25.065982405570207</v>
      </c>
      <c r="AC3" s="20">
        <f>'[4]6. Preferred (Scenario Yr)'!AI$37</f>
        <v>23.46175984785668</v>
      </c>
      <c r="AD3" s="20">
        <f>'[4]6. Preferred (Scenario Yr)'!AJ$37</f>
        <v>21.479251977745605</v>
      </c>
    </row>
    <row r="4" spans="1:30" x14ac:dyDescent="0.2">
      <c r="A4" t="s">
        <v>74</v>
      </c>
      <c r="B4">
        <v>0</v>
      </c>
      <c r="C4" t="s">
        <v>5</v>
      </c>
      <c r="D4" t="s">
        <v>72</v>
      </c>
      <c r="E4">
        <v>7</v>
      </c>
      <c r="F4" s="20">
        <f>'[4]6. Preferred (Scenario Yr)'!L$36</f>
        <v>0</v>
      </c>
      <c r="G4" s="20">
        <f>'[4]6. Preferred (Scenario Yr)'!M$36</f>
        <v>0</v>
      </c>
      <c r="H4" s="20">
        <f>'[4]6. Preferred (Scenario Yr)'!N$36</f>
        <v>0</v>
      </c>
      <c r="I4" s="20">
        <f>'[4]6. Preferred (Scenario Yr)'!O$36</f>
        <v>0</v>
      </c>
      <c r="J4" s="20">
        <f>'[4]6. Preferred (Scenario Yr)'!P$36</f>
        <v>0</v>
      </c>
      <c r="K4" s="20">
        <f>'[4]6. Preferred (Scenario Yr)'!Q$36</f>
        <v>0</v>
      </c>
      <c r="L4" s="20">
        <f>'[4]6. Preferred (Scenario Yr)'!R$36</f>
        <v>0</v>
      </c>
      <c r="M4" s="20">
        <f>'[4]6. Preferred (Scenario Yr)'!S$36</f>
        <v>0</v>
      </c>
      <c r="N4" s="20">
        <f>'[4]6. Preferred (Scenario Yr)'!T$36</f>
        <v>0</v>
      </c>
      <c r="O4" s="20">
        <f>'[4]6. Preferred (Scenario Yr)'!U$36</f>
        <v>0</v>
      </c>
      <c r="P4" s="20">
        <f>'[4]6. Preferred (Scenario Yr)'!V$36</f>
        <v>0</v>
      </c>
      <c r="Q4" s="20">
        <f>'[4]6. Preferred (Scenario Yr)'!W$36</f>
        <v>0</v>
      </c>
      <c r="R4" s="20">
        <f>'[4]6. Preferred (Scenario Yr)'!X$36</f>
        <v>0</v>
      </c>
      <c r="S4" s="20">
        <f>'[4]6. Preferred (Scenario Yr)'!Y$36</f>
        <v>0</v>
      </c>
      <c r="T4" s="20">
        <f>'[4]6. Preferred (Scenario Yr)'!Z$36</f>
        <v>0</v>
      </c>
      <c r="U4" s="20">
        <f>'[4]6. Preferred (Scenario Yr)'!AA$36</f>
        <v>0</v>
      </c>
      <c r="V4" s="20">
        <f>'[4]6. Preferred (Scenario Yr)'!AB$36</f>
        <v>0</v>
      </c>
      <c r="W4" s="20">
        <f>'[4]6. Preferred (Scenario Yr)'!AC$36</f>
        <v>0</v>
      </c>
      <c r="X4" s="20">
        <f>'[4]6. Preferred (Scenario Yr)'!AD$36</f>
        <v>0</v>
      </c>
      <c r="Y4" s="20">
        <f>'[4]6. Preferred (Scenario Yr)'!AE$36</f>
        <v>0</v>
      </c>
      <c r="Z4" s="20">
        <f>'[4]6. Preferred (Scenario Yr)'!AF$36</f>
        <v>0</v>
      </c>
      <c r="AA4" s="20">
        <f>'[4]6. Preferred (Scenario Yr)'!AG$36</f>
        <v>0</v>
      </c>
      <c r="AB4" s="20">
        <f>'[4]6. Preferred (Scenario Yr)'!AH$36</f>
        <v>0</v>
      </c>
      <c r="AC4" s="20">
        <f>'[4]6. Preferred (Scenario Yr)'!AI$36</f>
        <v>0</v>
      </c>
      <c r="AD4" s="20">
        <f>'[4]6. Preferred (Scenario Yr)'!AJ$36</f>
        <v>0</v>
      </c>
    </row>
    <row r="5" spans="1:30" x14ac:dyDescent="0.2">
      <c r="A5" t="s">
        <v>75</v>
      </c>
      <c r="B5">
        <v>0</v>
      </c>
      <c r="C5" t="s">
        <v>2</v>
      </c>
      <c r="D5" t="s">
        <v>72</v>
      </c>
      <c r="E5">
        <v>7</v>
      </c>
      <c r="F5" s="20">
        <f>'[4]6. Preferred (Scenario Yr)'!L$21</f>
        <v>0</v>
      </c>
      <c r="G5" s="20">
        <f>'[4]6. Preferred (Scenario Yr)'!M$21</f>
        <v>0</v>
      </c>
      <c r="H5" s="20">
        <f>'[4]6. Preferred (Scenario Yr)'!N$21</f>
        <v>0</v>
      </c>
      <c r="I5" s="20">
        <f>'[4]6. Preferred (Scenario Yr)'!O$21</f>
        <v>2.1000000000000005</v>
      </c>
      <c r="J5" s="20">
        <f>'[4]6. Preferred (Scenario Yr)'!P$21</f>
        <v>2.1000000000000005</v>
      </c>
      <c r="K5" s="20">
        <f>'[4]6. Preferred (Scenario Yr)'!Q$21</f>
        <v>2.1000000000000005</v>
      </c>
      <c r="L5" s="20">
        <f>'[4]6. Preferred (Scenario Yr)'!R$21</f>
        <v>2.1000000000000005</v>
      </c>
      <c r="M5" s="20">
        <f>'[4]6. Preferred (Scenario Yr)'!S$21</f>
        <v>2.1000000000000005</v>
      </c>
      <c r="N5" s="20">
        <f>'[4]6. Preferred (Scenario Yr)'!T$21</f>
        <v>2.1000000000000005</v>
      </c>
      <c r="O5" s="20">
        <f>'[4]6. Preferred (Scenario Yr)'!U$21</f>
        <v>2.1000000000000005</v>
      </c>
      <c r="P5" s="20">
        <f>'[4]6. Preferred (Scenario Yr)'!V$21</f>
        <v>2.1000000000000005</v>
      </c>
      <c r="Q5" s="20">
        <f>'[4]6. Preferred (Scenario Yr)'!W$21</f>
        <v>2.1000000000000005</v>
      </c>
      <c r="R5" s="20">
        <f>'[4]6. Preferred (Scenario Yr)'!X$21</f>
        <v>2.1000000000000005</v>
      </c>
      <c r="S5" s="20">
        <f>'[4]6. Preferred (Scenario Yr)'!Y$21</f>
        <v>2.1000000000000005</v>
      </c>
      <c r="T5" s="20">
        <f>'[4]6. Preferred (Scenario Yr)'!Z$21</f>
        <v>2.1000000000000005</v>
      </c>
      <c r="U5" s="20">
        <f>'[4]6. Preferred (Scenario Yr)'!AA$21</f>
        <v>2.1000000000000005</v>
      </c>
      <c r="V5" s="20">
        <f>'[4]6. Preferred (Scenario Yr)'!AB$21</f>
        <v>2.1000000000000005</v>
      </c>
      <c r="W5" s="20">
        <f>'[4]6. Preferred (Scenario Yr)'!AC$21</f>
        <v>2.1000000000000005</v>
      </c>
      <c r="X5" s="20">
        <f>'[4]6. Preferred (Scenario Yr)'!AD$21</f>
        <v>2.1000000000000005</v>
      </c>
      <c r="Y5" s="20">
        <f>'[4]6. Preferred (Scenario Yr)'!AE$21</f>
        <v>2.1000000000000005</v>
      </c>
      <c r="Z5" s="20">
        <f>'[4]6. Preferred (Scenario Yr)'!AF$21</f>
        <v>2.1000000000000005</v>
      </c>
      <c r="AA5" s="20">
        <f>'[4]6. Preferred (Scenario Yr)'!AG$21</f>
        <v>2.1000000000000005</v>
      </c>
      <c r="AB5" s="20">
        <f>'[4]6. Preferred (Scenario Yr)'!AH$21</f>
        <v>2.1000000000000005</v>
      </c>
      <c r="AC5" s="20">
        <f>'[4]6. Preferred (Scenario Yr)'!AI$21</f>
        <v>2.1000000000000005</v>
      </c>
      <c r="AD5" s="20">
        <f>'[4]6. Preferred (Scenario Yr)'!AJ$21</f>
        <v>2.1000000000000005</v>
      </c>
    </row>
    <row r="6" spans="1:30" x14ac:dyDescent="0.2">
      <c r="A6" t="s">
        <v>76</v>
      </c>
      <c r="B6">
        <v>0</v>
      </c>
      <c r="C6" t="s">
        <v>5</v>
      </c>
      <c r="D6" t="s">
        <v>72</v>
      </c>
      <c r="E6">
        <v>7</v>
      </c>
      <c r="F6" s="20">
        <f>'[5]6. Preferred (Scenario Yr)'!L$31</f>
        <v>1.1274438381411027</v>
      </c>
      <c r="G6" s="20">
        <f>'[5]6. Preferred (Scenario Yr)'!M$31</f>
        <v>0</v>
      </c>
      <c r="H6" s="20">
        <f>'[5]6. Preferred (Scenario Yr)'!N$31</f>
        <v>0</v>
      </c>
      <c r="I6" s="20">
        <f>'[5]6. Preferred (Scenario Yr)'!O$31</f>
        <v>0</v>
      </c>
      <c r="J6" s="20">
        <f>'[5]6. Preferred (Scenario Yr)'!P$31</f>
        <v>0</v>
      </c>
      <c r="K6" s="20">
        <f>'[5]6. Preferred (Scenario Yr)'!Q$31</f>
        <v>0</v>
      </c>
      <c r="L6" s="20">
        <f>'[5]6. Preferred (Scenario Yr)'!R$31</f>
        <v>0</v>
      </c>
      <c r="M6" s="20">
        <f>'[5]6. Preferred (Scenario Yr)'!S$31</f>
        <v>0</v>
      </c>
      <c r="N6" s="20">
        <f>'[5]6. Preferred (Scenario Yr)'!T$31</f>
        <v>0</v>
      </c>
      <c r="O6" s="20">
        <f>'[5]6. Preferred (Scenario Yr)'!U$31</f>
        <v>0</v>
      </c>
      <c r="P6" s="20">
        <f>'[5]6. Preferred (Scenario Yr)'!V$31</f>
        <v>0</v>
      </c>
      <c r="Q6" s="20">
        <f>'[5]6. Preferred (Scenario Yr)'!W$31</f>
        <v>0</v>
      </c>
      <c r="R6" s="20">
        <f>'[5]6. Preferred (Scenario Yr)'!X$31</f>
        <v>0</v>
      </c>
      <c r="S6" s="20">
        <f>'[5]6. Preferred (Scenario Yr)'!Y$31</f>
        <v>0</v>
      </c>
      <c r="T6" s="20">
        <f>'[5]6. Preferred (Scenario Yr)'!Z$31</f>
        <v>0</v>
      </c>
      <c r="U6" s="20">
        <f>'[5]6. Preferred (Scenario Yr)'!AA$31</f>
        <v>0</v>
      </c>
      <c r="V6" s="20">
        <f>'[5]6. Preferred (Scenario Yr)'!AB$31</f>
        <v>0</v>
      </c>
      <c r="W6" s="20">
        <f>'[5]6. Preferred (Scenario Yr)'!AC$31</f>
        <v>0</v>
      </c>
      <c r="X6" s="20">
        <f>'[5]6. Preferred (Scenario Yr)'!AD$31</f>
        <v>0</v>
      </c>
      <c r="Y6" s="20">
        <f>'[5]6. Preferred (Scenario Yr)'!AE$31</f>
        <v>0</v>
      </c>
      <c r="Z6" s="20">
        <f>'[5]6. Preferred (Scenario Yr)'!AF$31</f>
        <v>0</v>
      </c>
      <c r="AA6" s="20">
        <f>'[5]6. Preferred (Scenario Yr)'!AG$31</f>
        <v>0</v>
      </c>
      <c r="AB6" s="20">
        <f>'[5]6. Preferred (Scenario Yr)'!AH$31</f>
        <v>0</v>
      </c>
      <c r="AC6" s="20">
        <f>'[5]6. Preferred (Scenario Yr)'!AI$31</f>
        <v>0</v>
      </c>
      <c r="AD6" s="20">
        <f>'[5]6. Preferred (Scenario Yr)'!AJ$31</f>
        <v>0</v>
      </c>
    </row>
    <row r="7" spans="1:30" x14ac:dyDescent="0.2">
      <c r="A7" t="s">
        <v>77</v>
      </c>
      <c r="B7">
        <v>0</v>
      </c>
      <c r="C7" t="s">
        <v>5</v>
      </c>
      <c r="D7" t="s">
        <v>72</v>
      </c>
      <c r="E7">
        <v>7</v>
      </c>
      <c r="F7" s="20">
        <f>'[6]6. Preferred (Scenario Yr)'!L$39</f>
        <v>12.262613953085832</v>
      </c>
      <c r="G7" s="20">
        <f>'[6]6. Preferred (Scenario Yr)'!M$39</f>
        <v>9.422643140489436</v>
      </c>
      <c r="H7" s="20">
        <f>'[6]6. Preferred (Scenario Yr)'!N$39</f>
        <v>0</v>
      </c>
      <c r="I7" s="20">
        <f>'[6]6. Preferred (Scenario Yr)'!O$39</f>
        <v>0</v>
      </c>
      <c r="J7" s="20">
        <f>'[6]6. Preferred (Scenario Yr)'!P$39</f>
        <v>0</v>
      </c>
      <c r="K7" s="20">
        <f>'[6]6. Preferred (Scenario Yr)'!Q$39</f>
        <v>0</v>
      </c>
      <c r="L7" s="20">
        <f>'[6]6. Preferred (Scenario Yr)'!R$39</f>
        <v>0</v>
      </c>
      <c r="M7" s="20">
        <f>'[6]6. Preferred (Scenario Yr)'!S$39</f>
        <v>0</v>
      </c>
      <c r="N7" s="20">
        <f>'[6]6. Preferred (Scenario Yr)'!T$39</f>
        <v>0</v>
      </c>
      <c r="O7" s="20">
        <f>'[6]6. Preferred (Scenario Yr)'!U$39</f>
        <v>0</v>
      </c>
      <c r="P7" s="20">
        <f>'[6]6. Preferred (Scenario Yr)'!V$39</f>
        <v>0</v>
      </c>
      <c r="Q7" s="20">
        <f>'[6]6. Preferred (Scenario Yr)'!W$39</f>
        <v>0</v>
      </c>
      <c r="R7" s="20">
        <f>'[6]6. Preferred (Scenario Yr)'!X$39</f>
        <v>0</v>
      </c>
      <c r="S7" s="20">
        <f>'[6]6. Preferred (Scenario Yr)'!Y$39</f>
        <v>0</v>
      </c>
      <c r="T7" s="20">
        <f>'[6]6. Preferred (Scenario Yr)'!Z$39</f>
        <v>0</v>
      </c>
      <c r="U7" s="20">
        <f>'[6]6. Preferred (Scenario Yr)'!AA$39</f>
        <v>0</v>
      </c>
      <c r="V7" s="20">
        <f>'[6]6. Preferred (Scenario Yr)'!AB$39</f>
        <v>0</v>
      </c>
      <c r="W7" s="20">
        <f>'[6]6. Preferred (Scenario Yr)'!AC$39</f>
        <v>0</v>
      </c>
      <c r="X7" s="20">
        <f>'[6]6. Preferred (Scenario Yr)'!AD$39</f>
        <v>0</v>
      </c>
      <c r="Y7" s="20">
        <f>'[6]6. Preferred (Scenario Yr)'!AE$39</f>
        <v>0</v>
      </c>
      <c r="Z7" s="20">
        <f>'[6]6. Preferred (Scenario Yr)'!AF$39</f>
        <v>0</v>
      </c>
      <c r="AA7" s="20">
        <f>'[6]6. Preferred (Scenario Yr)'!AG$39</f>
        <v>0</v>
      </c>
      <c r="AB7" s="20">
        <f>'[6]6. Preferred (Scenario Yr)'!AH$39</f>
        <v>0</v>
      </c>
      <c r="AC7" s="20">
        <f>'[6]6. Preferred (Scenario Yr)'!AI$39</f>
        <v>0</v>
      </c>
      <c r="AD7" s="20">
        <f>'[6]6. Preferred (Scenario Yr)'!AJ$39</f>
        <v>0</v>
      </c>
    </row>
    <row r="8" spans="1:30" x14ac:dyDescent="0.2">
      <c r="A8" t="s">
        <v>78</v>
      </c>
      <c r="B8">
        <v>0</v>
      </c>
      <c r="C8" t="s">
        <v>6</v>
      </c>
      <c r="D8" t="s">
        <v>72</v>
      </c>
      <c r="E8">
        <v>7</v>
      </c>
      <c r="F8" s="20">
        <f>'[6]6. Preferred (Scenario Yr)'!L$38</f>
        <v>22.700200959898901</v>
      </c>
      <c r="G8" s="20">
        <f>'[6]6. Preferred (Scenario Yr)'!M$38</f>
        <v>21.487782232801401</v>
      </c>
      <c r="H8" s="20">
        <f>'[6]6. Preferred (Scenario Yr)'!N$38</f>
        <v>20.790845943349801</v>
      </c>
      <c r="I8" s="20">
        <f>'[6]6. Preferred (Scenario Yr)'!O$38</f>
        <v>20.162908034140301</v>
      </c>
      <c r="J8" s="20">
        <f>'[6]6. Preferred (Scenario Yr)'!P$38</f>
        <v>25.659845436014699</v>
      </c>
      <c r="K8" s="20">
        <f>'[6]6. Preferred (Scenario Yr)'!Q$38</f>
        <v>25.763770696401501</v>
      </c>
      <c r="L8" s="20">
        <f>'[6]6. Preferred (Scenario Yr)'!R$38</f>
        <v>25.956141258357999</v>
      </c>
      <c r="M8" s="20">
        <f>'[6]6. Preferred (Scenario Yr)'!S$38</f>
        <v>27.172520918476899</v>
      </c>
      <c r="N8" s="20">
        <f>'[6]6. Preferred (Scenario Yr)'!T$38</f>
        <v>26.534764614977899</v>
      </c>
      <c r="O8" s="20">
        <f>'[6]6. Preferred (Scenario Yr)'!U$38</f>
        <v>27.066167148496898</v>
      </c>
      <c r="P8" s="20">
        <f>'[6]6. Preferred (Scenario Yr)'!V$38</f>
        <v>27.5388729171436</v>
      </c>
      <c r="Q8" s="20">
        <f>'[6]6. Preferred (Scenario Yr)'!W$38</f>
        <v>27.9399241420486</v>
      </c>
      <c r="R8" s="20">
        <f>'[6]6. Preferred (Scenario Yr)'!X$38</f>
        <v>28.127489376048</v>
      </c>
      <c r="S8" s="20">
        <f>'[6]6. Preferred (Scenario Yr)'!Y$38</f>
        <v>27.524929912431599</v>
      </c>
      <c r="T8" s="20">
        <f>'[6]6. Preferred (Scenario Yr)'!Z$38</f>
        <v>28.2219317935721</v>
      </c>
      <c r="U8" s="20">
        <f>'[6]6. Preferred (Scenario Yr)'!AA$38</f>
        <v>27.439212896385268</v>
      </c>
      <c r="V8" s="20">
        <f>'[6]6. Preferred (Scenario Yr)'!AB$38</f>
        <v>27.632809511514974</v>
      </c>
      <c r="W8" s="20">
        <f>'[6]6. Preferred (Scenario Yr)'!AC$38</f>
        <v>27.824222764963945</v>
      </c>
      <c r="X8" s="20">
        <f>'[6]6. Preferred (Scenario Yr)'!AD$38</f>
        <v>27.980509182417237</v>
      </c>
      <c r="Y8" s="20">
        <f>'[6]6. Preferred (Scenario Yr)'!AE$38</f>
        <v>28.195497502274119</v>
      </c>
      <c r="Z8" s="20">
        <f>'[6]6. Preferred (Scenario Yr)'!AF$38</f>
        <v>28.180565839927908</v>
      </c>
      <c r="AA8" s="20">
        <f>'[6]6. Preferred (Scenario Yr)'!AG$38</f>
        <v>28.842492516966811</v>
      </c>
      <c r="AB8" s="20">
        <f>'[6]6. Preferred (Scenario Yr)'!AH$38</f>
        <v>29.245587141756896</v>
      </c>
      <c r="AC8" s="20">
        <f>'[6]6. Preferred (Scenario Yr)'!AI$38</f>
        <v>29.657083672723271</v>
      </c>
      <c r="AD8" s="20">
        <f>'[6]6. Preferred (Scenario Yr)'!AJ$38</f>
        <v>30.069684753916544</v>
      </c>
    </row>
    <row r="9" spans="1:30" x14ac:dyDescent="0.2">
      <c r="A9" t="s">
        <v>79</v>
      </c>
      <c r="B9">
        <v>0</v>
      </c>
      <c r="C9" t="s">
        <v>2</v>
      </c>
      <c r="D9" t="s">
        <v>72</v>
      </c>
      <c r="E9">
        <v>7</v>
      </c>
      <c r="F9" s="20">
        <f>'[4]6. Preferred (Scenario Yr)'!L$19</f>
        <v>0</v>
      </c>
      <c r="G9" s="20">
        <f>'[4]6. Preferred (Scenario Yr)'!M$19</f>
        <v>0</v>
      </c>
      <c r="H9" s="20">
        <f>'[4]6. Preferred (Scenario Yr)'!N$19</f>
        <v>1.28</v>
      </c>
      <c r="I9" s="20">
        <f>'[4]6. Preferred (Scenario Yr)'!O$19</f>
        <v>13.99</v>
      </c>
      <c r="J9" s="20">
        <f>'[4]6. Preferred (Scenario Yr)'!P$19</f>
        <v>10.18</v>
      </c>
      <c r="K9" s="20">
        <f>'[4]6. Preferred (Scenario Yr)'!Q$19</f>
        <v>4.55</v>
      </c>
      <c r="L9" s="20">
        <f>'[4]6. Preferred (Scenario Yr)'!R$19</f>
        <v>4.8099999999999996</v>
      </c>
      <c r="M9" s="20">
        <f>'[4]6. Preferred (Scenario Yr)'!S$19</f>
        <v>5.88</v>
      </c>
      <c r="N9" s="20">
        <f>'[4]6. Preferred (Scenario Yr)'!T$19</f>
        <v>7.49</v>
      </c>
      <c r="O9" s="20">
        <f>'[4]6. Preferred (Scenario Yr)'!U$19</f>
        <v>9.18</v>
      </c>
      <c r="P9" s="20">
        <f>'[4]6. Preferred (Scenario Yr)'!V$19</f>
        <v>6.67</v>
      </c>
      <c r="Q9" s="20">
        <f>'[4]6. Preferred (Scenario Yr)'!W$19</f>
        <v>6.06</v>
      </c>
      <c r="R9" s="20">
        <f>'[4]6. Preferred (Scenario Yr)'!X$19</f>
        <v>6.06</v>
      </c>
      <c r="S9" s="20">
        <f>'[4]6. Preferred (Scenario Yr)'!Y$19</f>
        <v>5.08</v>
      </c>
      <c r="T9" s="20">
        <f>'[4]6. Preferred (Scenario Yr)'!Z$19</f>
        <v>6.37</v>
      </c>
      <c r="U9" s="20">
        <f>'[4]6. Preferred (Scenario Yr)'!AA$19</f>
        <v>6.55</v>
      </c>
      <c r="V9" s="20">
        <f>'[4]6. Preferred (Scenario Yr)'!AB$19</f>
        <v>7.32</v>
      </c>
      <c r="W9" s="20">
        <f>'[4]6. Preferred (Scenario Yr)'!AC$19</f>
        <v>8.1</v>
      </c>
      <c r="X9" s="20">
        <f>'[4]6. Preferred (Scenario Yr)'!AD$19</f>
        <v>8.83</v>
      </c>
      <c r="Y9" s="20">
        <f>'[4]6. Preferred (Scenario Yr)'!AE$19</f>
        <v>9.59</v>
      </c>
      <c r="Z9" s="20">
        <f>'[4]6. Preferred (Scenario Yr)'!AF$19</f>
        <v>10.29</v>
      </c>
      <c r="AA9" s="20">
        <f>'[4]6. Preferred (Scenario Yr)'!AG$19</f>
        <v>16.52</v>
      </c>
      <c r="AB9" s="20">
        <f>'[4]6. Preferred (Scenario Yr)'!AH$19</f>
        <v>14.95</v>
      </c>
      <c r="AC9" s="20">
        <f>'[4]6. Preferred (Scenario Yr)'!AI$19</f>
        <v>13.34</v>
      </c>
      <c r="AD9" s="20">
        <f>'[4]6. Preferred (Scenario Yr)'!AJ$19</f>
        <v>11.36</v>
      </c>
    </row>
    <row r="10" spans="1:30" x14ac:dyDescent="0.2">
      <c r="A10" t="s">
        <v>80</v>
      </c>
      <c r="B10">
        <v>0</v>
      </c>
      <c r="C10" t="s">
        <v>3</v>
      </c>
      <c r="D10" t="s">
        <v>72</v>
      </c>
      <c r="E10">
        <v>7</v>
      </c>
      <c r="F10" s="20">
        <f>'[5]6. Preferred (Scenario Yr)'!L$16</f>
        <v>0</v>
      </c>
      <c r="G10" s="20">
        <f>'[5]6. Preferred (Scenario Yr)'!M$16</f>
        <v>0</v>
      </c>
      <c r="H10" s="20">
        <f>'[5]6. Preferred (Scenario Yr)'!N$16</f>
        <v>13.256018583098179</v>
      </c>
      <c r="I10" s="20">
        <f>'[5]6. Preferred (Scenario Yr)'!O$16</f>
        <v>13.422733852874337</v>
      </c>
      <c r="J10" s="20">
        <f>'[5]6. Preferred (Scenario Yr)'!P$16</f>
        <v>25.9895710444058</v>
      </c>
      <c r="K10" s="20">
        <f>'[5]6. Preferred (Scenario Yr)'!Q$16</f>
        <v>26.0877828695765</v>
      </c>
      <c r="L10" s="20">
        <f>'[5]6. Preferred (Scenario Yr)'!R$16</f>
        <v>27.290299058589198</v>
      </c>
      <c r="M10" s="20">
        <f>'[5]6. Preferred (Scenario Yr)'!S$16</f>
        <v>28.3497599523335</v>
      </c>
      <c r="N10" s="20">
        <f>'[5]6. Preferred (Scenario Yr)'!T$16</f>
        <v>29.587839447961901</v>
      </c>
      <c r="O10" s="20">
        <f>'[5]6. Preferred (Scenario Yr)'!U$16</f>
        <v>30.805038785430199</v>
      </c>
      <c r="P10" s="20">
        <f>'[5]6. Preferred (Scenario Yr)'!V$16</f>
        <v>31.3115685732262</v>
      </c>
      <c r="Q10" s="20">
        <f>'[5]6. Preferred (Scenario Yr)'!W$16</f>
        <v>31.6751020062806</v>
      </c>
      <c r="R10" s="20">
        <f>'[5]6. Preferred (Scenario Yr)'!X$16</f>
        <v>31.993792691630698</v>
      </c>
      <c r="S10" s="20">
        <f>'[5]6. Preferred (Scenario Yr)'!Y$16</f>
        <v>31.2740347242203</v>
      </c>
      <c r="T10" s="20">
        <f>'[5]6. Preferred (Scenario Yr)'!Z$16</f>
        <v>32.640474955667102</v>
      </c>
      <c r="U10" s="20">
        <f>'[5]6. Preferred (Scenario Yr)'!AA$16</f>
        <v>32.533156424679902</v>
      </c>
      <c r="V10" s="20">
        <f>'[5]6. Preferred (Scenario Yr)'!AB$16</f>
        <v>32.381511113453001</v>
      </c>
      <c r="W10" s="20">
        <f>'[5]6. Preferred (Scenario Yr)'!AC$16</f>
        <v>32.247906528411697</v>
      </c>
      <c r="X10" s="20">
        <f>'[5]6. Preferred (Scenario Yr)'!AD$16</f>
        <v>31.110615102293099</v>
      </c>
      <c r="Y10" s="20">
        <f>'[5]6. Preferred (Scenario Yr)'!AE$16</f>
        <v>30.963816663255098</v>
      </c>
      <c r="Z10" s="20">
        <f>'[5]6. Preferred (Scenario Yr)'!AF$16</f>
        <v>31.251464632727899</v>
      </c>
      <c r="AA10" s="20">
        <f>'[5]6. Preferred (Scenario Yr)'!AG$16</f>
        <v>31.825427968318401</v>
      </c>
      <c r="AB10" s="20">
        <f>'[5]6. Preferred (Scenario Yr)'!AH$16</f>
        <v>32.398901954494498</v>
      </c>
      <c r="AC10" s="20">
        <f>'[5]6. Preferred (Scenario Yr)'!AI$16</f>
        <v>32.985599010891697</v>
      </c>
      <c r="AD10" s="20">
        <f>'[5]6. Preferred (Scenario Yr)'!AJ$16</f>
        <v>32.574511369628397</v>
      </c>
    </row>
    <row r="12" spans="1:30" x14ac:dyDescent="0.2">
      <c r="A12" t="s">
        <v>81</v>
      </c>
      <c r="B12">
        <v>0</v>
      </c>
      <c r="C12" t="s">
        <v>4</v>
      </c>
      <c r="D12" t="s">
        <v>82</v>
      </c>
      <c r="E12">
        <v>11</v>
      </c>
      <c r="F12" s="18"/>
      <c r="AA12">
        <v>30</v>
      </c>
      <c r="AB12">
        <v>30</v>
      </c>
      <c r="AC12">
        <v>30</v>
      </c>
      <c r="AD12" s="19">
        <v>30</v>
      </c>
    </row>
    <row r="13" spans="1:30" x14ac:dyDescent="0.2">
      <c r="A13" t="s">
        <v>83</v>
      </c>
      <c r="B13">
        <v>0</v>
      </c>
      <c r="C13" t="s">
        <v>5</v>
      </c>
      <c r="D13" t="s">
        <v>82</v>
      </c>
      <c r="E13">
        <v>7</v>
      </c>
      <c r="F13" s="18"/>
      <c r="H13">
        <v>17</v>
      </c>
      <c r="I13">
        <v>17.000000000000004</v>
      </c>
      <c r="J13">
        <v>17.000000000000004</v>
      </c>
      <c r="K13">
        <v>17</v>
      </c>
      <c r="L13">
        <v>17</v>
      </c>
      <c r="M13">
        <v>17</v>
      </c>
      <c r="N13">
        <v>17</v>
      </c>
      <c r="O13">
        <v>17</v>
      </c>
      <c r="P13">
        <v>17</v>
      </c>
      <c r="Q13">
        <v>17</v>
      </c>
      <c r="R13">
        <v>17</v>
      </c>
      <c r="S13">
        <v>17</v>
      </c>
      <c r="T13">
        <v>17</v>
      </c>
      <c r="U13">
        <v>17</v>
      </c>
      <c r="V13">
        <v>17</v>
      </c>
      <c r="W13">
        <v>17</v>
      </c>
      <c r="X13">
        <v>17</v>
      </c>
      <c r="Y13">
        <v>17</v>
      </c>
      <c r="Z13">
        <v>17</v>
      </c>
      <c r="AA13">
        <v>17</v>
      </c>
      <c r="AB13">
        <v>17</v>
      </c>
      <c r="AC13">
        <v>17</v>
      </c>
      <c r="AD13" s="19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zoomScale="110" zoomScaleNormal="110" workbookViewId="0">
      <selection activeCell="E7" sqref="E7"/>
    </sheetView>
  </sheetViews>
  <sheetFormatPr defaultRowHeight="12.75" x14ac:dyDescent="0.2"/>
  <cols>
    <col min="1" max="1" width="14.140625" style="23" bestFit="1" customWidth="1"/>
    <col min="2" max="2" width="5.5703125" style="23" bestFit="1" customWidth="1"/>
    <col min="3" max="3" width="10.42578125" style="23" customWidth="1"/>
    <col min="4" max="4" width="10.28515625" style="23" customWidth="1"/>
    <col min="5" max="5" width="9.7109375" style="23" customWidth="1"/>
    <col min="6" max="6" width="9.5703125" style="23" customWidth="1"/>
    <col min="7" max="7" width="8.85546875" style="23" bestFit="1" customWidth="1"/>
    <col min="8" max="8" width="8.5703125" style="23" bestFit="1" customWidth="1"/>
    <col min="9" max="9" width="8.7109375" style="23" bestFit="1" customWidth="1"/>
    <col min="10" max="12" width="7.85546875" style="23" bestFit="1" customWidth="1"/>
    <col min="13" max="13" width="8" style="23" bestFit="1" customWidth="1"/>
    <col min="14" max="15" width="7.85546875" style="23" bestFit="1" customWidth="1"/>
    <col min="16" max="17" width="8.7109375" style="23" bestFit="1" customWidth="1"/>
    <col min="18" max="18" width="8.28515625" style="23" bestFit="1" customWidth="1"/>
    <col min="19" max="20" width="8.85546875" style="23" bestFit="1" customWidth="1"/>
    <col min="21" max="21" width="8" style="23" bestFit="1" customWidth="1"/>
    <col min="22" max="23" width="8.85546875" style="23" bestFit="1" customWidth="1"/>
    <col min="24" max="24" width="7.85546875" style="23" bestFit="1" customWidth="1"/>
    <col min="25" max="25" width="8.5703125" style="23" bestFit="1" customWidth="1"/>
    <col min="26" max="26" width="8.85546875" style="23" bestFit="1" customWidth="1"/>
    <col min="27" max="27" width="9" style="23" bestFit="1" customWidth="1"/>
    <col min="28" max="28" width="7.85546875" style="23" bestFit="1" customWidth="1"/>
    <col min="29" max="29" width="8.7109375" style="23" bestFit="1" customWidth="1"/>
    <col min="30" max="16384" width="9.140625" style="23"/>
  </cols>
  <sheetData>
    <row r="1" spans="1:29" x14ac:dyDescent="0.2">
      <c r="A1" s="22" t="s">
        <v>84</v>
      </c>
      <c r="B1" s="22"/>
      <c r="C1" s="22"/>
      <c r="D1" s="22"/>
    </row>
    <row r="2" spans="1:29" x14ac:dyDescent="0.2">
      <c r="C2" s="45">
        <f>C4*1000</f>
        <v>1679974.7573845603</v>
      </c>
      <c r="D2" s="45">
        <f t="shared" ref="D2:AC2" si="0">D4*1000</f>
        <v>1256628.7029348158</v>
      </c>
      <c r="E2" s="46">
        <f t="shared" si="0"/>
        <v>1308361.2958041085</v>
      </c>
      <c r="F2" s="46">
        <f t="shared" si="0"/>
        <v>1323562.7942414547</v>
      </c>
      <c r="G2" s="46">
        <f t="shared" si="0"/>
        <v>1338688.7024382509</v>
      </c>
      <c r="H2" s="46">
        <f t="shared" si="0"/>
        <v>1353723.727056168</v>
      </c>
      <c r="I2" s="46">
        <f t="shared" si="0"/>
        <v>1840835.537399315</v>
      </c>
      <c r="J2" s="46">
        <f t="shared" si="0"/>
        <v>1857841.6230221242</v>
      </c>
      <c r="K2" s="46">
        <f t="shared" si="0"/>
        <v>824646.80541479588</v>
      </c>
      <c r="L2" s="46">
        <f t="shared" si="0"/>
        <v>830714.48708263529</v>
      </c>
      <c r="M2" s="46">
        <f t="shared" si="0"/>
        <v>1903074.0087163653</v>
      </c>
      <c r="N2" s="46">
        <f t="shared" si="0"/>
        <v>1917372.4165917404</v>
      </c>
      <c r="O2" s="46">
        <f t="shared" si="0"/>
        <v>1931480.8196263574</v>
      </c>
      <c r="P2" s="46">
        <f t="shared" si="0"/>
        <v>1945853.9377417879</v>
      </c>
      <c r="Q2" s="46">
        <f t="shared" si="0"/>
        <v>1959833.5340632531</v>
      </c>
      <c r="R2" s="46">
        <f t="shared" si="0"/>
        <v>1974174.3478480247</v>
      </c>
      <c r="S2" s="46">
        <f t="shared" si="0"/>
        <v>1988508.4577600923</v>
      </c>
      <c r="T2" s="46">
        <f t="shared" si="0"/>
        <v>2002615.7990673417</v>
      </c>
      <c r="U2" s="46">
        <f t="shared" si="0"/>
        <v>2016354.0053226263</v>
      </c>
      <c r="V2" s="46">
        <f t="shared" si="0"/>
        <v>2029997.9060574132</v>
      </c>
      <c r="W2" s="46">
        <f t="shared" si="0"/>
        <v>2043740.570704492</v>
      </c>
      <c r="X2" s="46">
        <f t="shared" si="0"/>
        <v>2057591.1375130904</v>
      </c>
      <c r="Y2" s="46">
        <f t="shared" si="0"/>
        <v>2071332.5718826295</v>
      </c>
      <c r="Z2" s="46">
        <f t="shared" si="0"/>
        <v>2085295.5563306173</v>
      </c>
      <c r="AA2" s="46">
        <f t="shared" si="0"/>
        <v>2099350.7429230688</v>
      </c>
      <c r="AB2" s="46">
        <f t="shared" si="0"/>
        <v>2113487.6028003339</v>
      </c>
      <c r="AC2" s="46">
        <f t="shared" si="0"/>
        <v>2127703.087990751</v>
      </c>
    </row>
    <row r="3" spans="1:29" x14ac:dyDescent="0.2">
      <c r="B3" s="25" t="s">
        <v>57</v>
      </c>
      <c r="C3" s="26" t="s">
        <v>64</v>
      </c>
      <c r="D3" s="26" t="s">
        <v>65</v>
      </c>
      <c r="E3" s="26" t="s">
        <v>14</v>
      </c>
      <c r="F3" s="26" t="s">
        <v>15</v>
      </c>
      <c r="G3" s="26" t="s">
        <v>16</v>
      </c>
      <c r="H3" s="26" t="s">
        <v>17</v>
      </c>
      <c r="I3" s="26" t="s">
        <v>18</v>
      </c>
      <c r="J3" s="26" t="s">
        <v>19</v>
      </c>
      <c r="K3" s="26" t="s">
        <v>20</v>
      </c>
      <c r="L3" s="26" t="s">
        <v>21</v>
      </c>
      <c r="M3" s="26" t="s">
        <v>22</v>
      </c>
      <c r="N3" s="26" t="s">
        <v>23</v>
      </c>
      <c r="O3" s="26" t="s">
        <v>24</v>
      </c>
      <c r="P3" s="26" t="s">
        <v>25</v>
      </c>
      <c r="Q3" s="26" t="s">
        <v>26</v>
      </c>
      <c r="R3" s="26" t="s">
        <v>27</v>
      </c>
      <c r="S3" s="26" t="s">
        <v>28</v>
      </c>
      <c r="T3" s="26" t="s">
        <v>29</v>
      </c>
      <c r="U3" s="26" t="s">
        <v>30</v>
      </c>
      <c r="V3" s="26" t="s">
        <v>31</v>
      </c>
      <c r="W3" s="26" t="s">
        <v>32</v>
      </c>
      <c r="X3" s="26" t="s">
        <v>33</v>
      </c>
      <c r="Y3" s="26" t="s">
        <v>34</v>
      </c>
      <c r="Z3" s="26" t="s">
        <v>35</v>
      </c>
      <c r="AA3" s="26" t="s">
        <v>36</v>
      </c>
      <c r="AB3" s="26" t="s">
        <v>37</v>
      </c>
      <c r="AC3" s="26" t="s">
        <v>38</v>
      </c>
    </row>
    <row r="4" spans="1:29" ht="38.25" x14ac:dyDescent="0.2">
      <c r="A4" s="27" t="s">
        <v>59</v>
      </c>
      <c r="B4" s="36" t="s">
        <v>86</v>
      </c>
      <c r="C4" s="29">
        <f>('WRZ1'!B$12+'WRZ2'!B$12+'WRZ3'!B$12+'WRZ4'!B$12+'WRZ5'!B$12+'WRZ6'!B$12+'WRZ7'!B$12+'WRZ8'!B$12)/1000</f>
        <v>1679.9747573845602</v>
      </c>
      <c r="D4" s="29">
        <f>('WRZ1'!C$12+'WRZ2'!C$12+'WRZ3'!C$12+'WRZ4'!C$12+'WRZ5'!C$12+'WRZ6'!C$12+'WRZ7'!C$12+'WRZ8'!C$12)/1000</f>
        <v>1256.6287029348157</v>
      </c>
      <c r="E4" s="29">
        <f>('WRZ1'!D$12+'WRZ2'!D$12+'WRZ3'!D$12+'WRZ4'!D$12+'WRZ5'!D$12+'WRZ6'!D$12+'WRZ7'!D$12+'WRZ8'!D$12)/1000</f>
        <v>1308.3612958041085</v>
      </c>
      <c r="F4" s="29">
        <f>('WRZ1'!E$12+'WRZ2'!E$12+'WRZ3'!E$12+'WRZ4'!E$12+'WRZ5'!E$12+'WRZ6'!E$12+'WRZ7'!E$12+'WRZ8'!E$12)/1000</f>
        <v>1323.5627942414546</v>
      </c>
      <c r="G4" s="29">
        <f>('WRZ1'!F$12+'WRZ2'!F$12+'WRZ3'!F$12+'WRZ4'!F$12+'WRZ5'!F$12+'WRZ6'!F$12+'WRZ7'!F$12+'WRZ8'!F$12)/1000</f>
        <v>1338.6887024382509</v>
      </c>
      <c r="H4" s="29">
        <f>('WRZ1'!G$12+'WRZ2'!G$12+'WRZ3'!G$12+'WRZ4'!G$12+'WRZ5'!G$12+'WRZ6'!G$12+'WRZ7'!G$12+'WRZ8'!G$12)/1000</f>
        <v>1353.7237270561679</v>
      </c>
      <c r="I4" s="29">
        <f>('WRZ1'!H$12+'WRZ2'!H$12+'WRZ3'!H$12+'WRZ4'!H$12+'WRZ5'!H$12+'WRZ6'!H$12+'WRZ7'!H$12+'WRZ8'!H$12)/1000</f>
        <v>1840.8355373993149</v>
      </c>
      <c r="J4" s="29">
        <f>('WRZ1'!I$12+'WRZ2'!I$12+'WRZ3'!I$12+'WRZ4'!I$12+'WRZ5'!I$12+'WRZ6'!I$12+'WRZ7'!I$12+'WRZ8'!I$12)/1000</f>
        <v>1857.8416230221242</v>
      </c>
      <c r="K4" s="29">
        <f>('WRZ1'!J$12+'WRZ2'!J$12+'WRZ3'!J$12+'WRZ4'!J$12+'WRZ5'!J$12+'WRZ6'!J$12+'WRZ7'!J$12+'WRZ8'!J$12)/1000</f>
        <v>824.64680541479584</v>
      </c>
      <c r="L4" s="29">
        <f>('WRZ1'!K$12+'WRZ2'!K$12+'WRZ3'!K$12+'WRZ4'!K$12+'WRZ5'!K$12+'WRZ6'!K$12+'WRZ7'!K$12+'WRZ8'!K$12)/1000</f>
        <v>830.71448708263529</v>
      </c>
      <c r="M4" s="29">
        <f>('WRZ1'!L$12+'WRZ2'!L$12+'WRZ3'!L$12+'WRZ4'!L$12+'WRZ5'!L$12+'WRZ6'!L$12+'WRZ7'!L$12+'WRZ8'!L$12)/1000</f>
        <v>1903.0740087163654</v>
      </c>
      <c r="N4" s="29">
        <f>('WRZ1'!M$12+'WRZ2'!M$12+'WRZ3'!M$12+'WRZ4'!M$12+'WRZ5'!M$12+'WRZ6'!M$12+'WRZ7'!M$12+'WRZ8'!M$12)/1000</f>
        <v>1917.3724165917404</v>
      </c>
      <c r="O4" s="29">
        <f>('WRZ1'!N$12+'WRZ2'!N$12+'WRZ3'!N$12+'WRZ4'!N$12+'WRZ5'!N$12+'WRZ6'!N$12+'WRZ7'!N$12+'WRZ8'!N$12)/1000</f>
        <v>1931.4808196263575</v>
      </c>
      <c r="P4" s="29">
        <f>('WRZ1'!O$12+'WRZ2'!O$12+'WRZ3'!O$12+'WRZ4'!O$12+'WRZ5'!O$12+'WRZ6'!O$12+'WRZ7'!O$12+'WRZ8'!O$12)/1000</f>
        <v>1945.8539377417878</v>
      </c>
      <c r="Q4" s="29">
        <f>('WRZ1'!P$12+'WRZ2'!P$12+'WRZ3'!P$12+'WRZ4'!P$12+'WRZ5'!P$12+'WRZ6'!P$12+'WRZ7'!P$12+'WRZ8'!P$12)/1000</f>
        <v>1959.8335340632532</v>
      </c>
      <c r="R4" s="29">
        <f>('WRZ1'!Q$12+'WRZ2'!Q$12+'WRZ3'!Q$12+'WRZ4'!Q$12+'WRZ5'!Q$12+'WRZ6'!Q$12+'WRZ7'!Q$12+'WRZ8'!Q$12)/1000</f>
        <v>1974.1743478480246</v>
      </c>
      <c r="S4" s="29">
        <f>('WRZ1'!R$12+'WRZ2'!R$12+'WRZ3'!R$12+'WRZ4'!R$12+'WRZ5'!R$12+'WRZ6'!R$12+'WRZ7'!R$12+'WRZ8'!R$12)/1000</f>
        <v>1988.5084577600924</v>
      </c>
      <c r="T4" s="29">
        <f>('WRZ1'!S$12+'WRZ2'!S$12+'WRZ3'!S$12+'WRZ4'!S$12+'WRZ5'!S$12+'WRZ6'!S$12+'WRZ7'!S$12+'WRZ8'!S$12)/1000</f>
        <v>2002.6157990673416</v>
      </c>
      <c r="U4" s="29">
        <f>('WRZ1'!T$12+'WRZ2'!T$12+'WRZ3'!T$12+'WRZ4'!T$12+'WRZ5'!T$12+'WRZ6'!T$12+'WRZ7'!T$12+'WRZ8'!T$12)/1000</f>
        <v>2016.3540053226263</v>
      </c>
      <c r="V4" s="29">
        <f>('WRZ1'!U$12+'WRZ2'!U$12+'WRZ3'!U$12+'WRZ4'!U$12+'WRZ5'!U$12+'WRZ6'!U$12+'WRZ7'!U$12+'WRZ8'!U$12)/1000</f>
        <v>2029.9979060574133</v>
      </c>
      <c r="W4" s="29">
        <f>('WRZ1'!V$12+'WRZ2'!V$12+'WRZ3'!V$12+'WRZ4'!V$12+'WRZ5'!V$12+'WRZ6'!V$12+'WRZ7'!V$12+'WRZ8'!V$12)/1000</f>
        <v>2043.740570704492</v>
      </c>
      <c r="X4" s="29">
        <f>('WRZ1'!W$12+'WRZ2'!W$12+'WRZ3'!W$12+'WRZ4'!W$12+'WRZ5'!W$12+'WRZ6'!W$12+'WRZ7'!W$12+'WRZ8'!W$12)/1000</f>
        <v>2057.5911375130904</v>
      </c>
      <c r="Y4" s="29">
        <f>('WRZ1'!X$12+'WRZ2'!X$12+'WRZ3'!X$12+'WRZ4'!X$12+'WRZ5'!X$12+'WRZ6'!X$12+'WRZ7'!X$12+'WRZ8'!X$12)/1000</f>
        <v>2071.3325718826295</v>
      </c>
      <c r="Z4" s="29">
        <f>('WRZ1'!Y$12+'WRZ2'!Y$12+'WRZ3'!Y$12+'WRZ4'!Y$12+'WRZ5'!Y$12+'WRZ6'!Y$12+'WRZ7'!Y$12+'WRZ8'!Y$12)/1000</f>
        <v>2085.2955563306173</v>
      </c>
      <c r="AA4" s="29">
        <f>('WRZ1'!Z$12+'WRZ2'!Z$12+'WRZ3'!Z$12+'WRZ4'!Z$12+'WRZ5'!Z$12+'WRZ6'!Z$12+'WRZ7'!Z$12+'WRZ8'!Z$12)/1000</f>
        <v>2099.350742923069</v>
      </c>
      <c r="AB4" s="29">
        <f>('WRZ1'!AA$12+'WRZ2'!AA$12+'WRZ3'!AA$12+'WRZ4'!AA$12+'WRZ5'!AA$12+'WRZ6'!AA$12+'WRZ7'!AA$12+'WRZ8'!AA$12)/1000</f>
        <v>2113.4876028003337</v>
      </c>
      <c r="AC4" s="29">
        <f>('WRZ1'!AB$12+'WRZ2'!AB$12+'WRZ3'!AB$12+'WRZ4'!AB$12+'WRZ5'!AB$12+'WRZ6'!AB$12+'WRZ7'!AB$12+'WRZ8'!AB$12)/1000</f>
        <v>2127.7030879907511</v>
      </c>
    </row>
    <row r="5" spans="1:29" ht="38.25" x14ac:dyDescent="0.2">
      <c r="A5" s="27" t="s">
        <v>59</v>
      </c>
      <c r="B5" s="30" t="s">
        <v>11</v>
      </c>
      <c r="C5" s="31">
        <f>(('WRZ1'!B$12+'WRZ2'!B$12+'WRZ3'!B$12+'WRZ4'!B$12+'WRZ5'!B$12+'WRZ6'!B$12+'WRZ7'!B$12+'WRZ8'!B$12)/('WRZ1'!B$11+'WRZ2'!B$11+'WRZ3'!B$11+'WRZ4'!B$11+'WRZ5'!B$11+'WRZ6'!B$11+'WRZ7'!B$11+'WRZ8'!B$11))*100</f>
        <v>45.94135509572935</v>
      </c>
      <c r="D5" s="31">
        <f>(('WRZ1'!C$12+'WRZ2'!C$12+'WRZ3'!C$12+'WRZ4'!C$12+'WRZ5'!C$12+'WRZ6'!C$12+'WRZ7'!C$12+'WRZ8'!C$12)/('WRZ1'!C$11+'WRZ2'!C$11+'WRZ3'!C$11+'WRZ4'!C$11+'WRZ5'!C$11+'WRZ6'!C$11+'WRZ7'!C$11+'WRZ8'!C$11))*100</f>
        <v>33.950469340732084</v>
      </c>
      <c r="E5" s="31">
        <f>(('WRZ1'!D$12+'WRZ2'!D$12+'WRZ3'!D$12+'WRZ4'!D$12+'WRZ5'!D$12+'WRZ6'!D$12+'WRZ7'!D$12+'WRZ8'!D$12)/('WRZ1'!D$11+'WRZ2'!D$11+'WRZ3'!D$11+'WRZ4'!D$11+'WRZ5'!D$11+'WRZ6'!D$11+'WRZ7'!D$11+'WRZ8'!D$11))*100</f>
        <v>34.129263555011228</v>
      </c>
      <c r="F5" s="31">
        <f>(('WRZ1'!E$12+'WRZ2'!E$12+'WRZ3'!E$12+'WRZ4'!E$12+'WRZ5'!E$12+'WRZ6'!E$12+'WRZ7'!E$12+'WRZ8'!E$12)/('WRZ1'!E$11+'WRZ2'!E$11+'WRZ3'!E$11+'WRZ4'!E$11+'WRZ5'!E$11+'WRZ6'!E$11+'WRZ7'!E$11+'WRZ8'!E$11))*100</f>
        <v>34.1509105867896</v>
      </c>
      <c r="G5" s="31">
        <f>(('WRZ1'!F$12+'WRZ2'!F$12+'WRZ3'!F$12+'WRZ4'!F$12+'WRZ5'!F$12+'WRZ6'!F$12+'WRZ7'!F$12+'WRZ8'!F$12)/('WRZ1'!F$11+'WRZ2'!F$11+'WRZ3'!F$11+'WRZ4'!F$11+'WRZ5'!F$11+'WRZ6'!F$11+'WRZ7'!F$11+'WRZ8'!F$11))*100</f>
        <v>34.187028870756706</v>
      </c>
      <c r="H5" s="31">
        <f>(('WRZ1'!G$12+'WRZ2'!G$12+'WRZ3'!G$12+'WRZ4'!G$12+'WRZ5'!G$12+'WRZ6'!G$12+'WRZ7'!G$12+'WRZ8'!G$12)/('WRZ1'!G$11+'WRZ2'!G$11+'WRZ3'!G$11+'WRZ4'!G$11+'WRZ5'!G$11+'WRZ6'!G$11+'WRZ7'!G$11+'WRZ8'!G$11))*100</f>
        <v>34.236983708942887</v>
      </c>
      <c r="I5" s="31">
        <f>(('WRZ1'!H$12+'WRZ2'!H$12+'WRZ3'!H$12+'WRZ4'!H$12+'WRZ5'!H$12+'WRZ6'!H$12+'WRZ7'!H$12+'WRZ8'!H$12)/('WRZ1'!H$11+'WRZ2'!H$11+'WRZ3'!H$11+'WRZ4'!H$11+'WRZ5'!H$11+'WRZ6'!H$11+'WRZ7'!H$11+'WRZ8'!H$11))*100</f>
        <v>46.135208585981282</v>
      </c>
      <c r="J5" s="31">
        <f>(('WRZ1'!I$12+'WRZ2'!I$12+'WRZ3'!I$12+'WRZ4'!I$12+'WRZ5'!I$12+'WRZ6'!I$12+'WRZ7'!I$12+'WRZ8'!I$12)/('WRZ1'!I$11+'WRZ2'!I$11+'WRZ3'!I$11+'WRZ4'!I$11+'WRZ5'!I$11+'WRZ6'!I$11+'WRZ7'!I$11+'WRZ8'!I$11))*100</f>
        <v>46.159324947524347</v>
      </c>
      <c r="K5" s="31">
        <f>(('WRZ1'!J$12+'WRZ2'!J$12+'WRZ3'!J$12+'WRZ4'!J$12+'WRZ5'!J$12+'WRZ6'!J$12+'WRZ7'!J$12+'WRZ8'!J$12)/('WRZ1'!J$11+'WRZ2'!J$11+'WRZ3'!J$11+'WRZ4'!J$11+'WRZ5'!J$11+'WRZ6'!J$11+'WRZ7'!J$11+'WRZ8'!J$11))*100</f>
        <v>20.322856179019162</v>
      </c>
      <c r="L5" s="31">
        <f>(('WRZ1'!K$12+'WRZ2'!K$12+'WRZ3'!K$12+'WRZ4'!K$12+'WRZ5'!K$12+'WRZ6'!K$12+'WRZ7'!K$12+'WRZ8'!K$12)/('WRZ1'!K$11+'WRZ2'!K$11+'WRZ3'!K$11+'WRZ4'!K$11+'WRZ5'!K$11+'WRZ6'!K$11+'WRZ7'!K$11+'WRZ8'!K$11))*100</f>
        <v>20.326267931670746</v>
      </c>
      <c r="M5" s="31">
        <f>(('WRZ1'!L$12+'WRZ2'!L$12+'WRZ3'!L$12+'WRZ4'!L$12+'WRZ5'!L$12+'WRZ6'!L$12+'WRZ7'!L$12+'WRZ8'!L$12)/('WRZ1'!L$11+'WRZ2'!L$11+'WRZ3'!L$11+'WRZ4'!L$11+'WRZ5'!L$11+'WRZ6'!L$11+'WRZ7'!L$11+'WRZ8'!L$11))*100</f>
        <v>46.245993556612</v>
      </c>
      <c r="N5" s="31">
        <f>(('WRZ1'!M$12+'WRZ2'!M$12+'WRZ3'!M$12+'WRZ4'!M$12+'WRZ5'!M$12+'WRZ6'!M$12+'WRZ7'!M$12+'WRZ8'!M$12)/('WRZ1'!M$11+'WRZ2'!M$11+'WRZ3'!M$11+'WRZ4'!M$11+'WRZ5'!M$11+'WRZ6'!M$11+'WRZ7'!M$11+'WRZ8'!M$11))*100</f>
        <v>46.298180044683527</v>
      </c>
      <c r="O5" s="31">
        <f>(('WRZ1'!N$12+'WRZ2'!N$12+'WRZ3'!N$12+'WRZ4'!N$12+'WRZ5'!N$12+'WRZ6'!N$12+'WRZ7'!N$12+'WRZ8'!N$12)/('WRZ1'!N$11+'WRZ2'!N$11+'WRZ3'!N$11+'WRZ4'!N$11+'WRZ5'!N$11+'WRZ6'!N$11+'WRZ7'!N$11+'WRZ8'!N$11))*100</f>
        <v>46.358552304309306</v>
      </c>
      <c r="P5" s="31">
        <f>(('WRZ1'!O$12+'WRZ2'!O$12+'WRZ3'!O$12+'WRZ4'!O$12+'WRZ5'!O$12+'WRZ6'!O$12+'WRZ7'!O$12+'WRZ8'!O$12)/('WRZ1'!O$11+'WRZ2'!O$11+'WRZ3'!O$11+'WRZ4'!O$11+'WRZ5'!O$11+'WRZ6'!O$11+'WRZ7'!O$11+'WRZ8'!O$11))*100</f>
        <v>46.419667418135077</v>
      </c>
      <c r="Q5" s="31">
        <f>(('WRZ1'!P$12+'WRZ2'!P$12+'WRZ3'!P$12+'WRZ4'!P$12+'WRZ5'!P$12+'WRZ6'!P$12+'WRZ7'!P$12+'WRZ8'!P$12)/('WRZ1'!P$11+'WRZ2'!P$11+'WRZ3'!P$11+'WRZ4'!P$11+'WRZ5'!P$11+'WRZ6'!P$11+'WRZ7'!P$11+'WRZ8'!P$11))*100</f>
        <v>46.470626776190294</v>
      </c>
      <c r="R5" s="31">
        <f>(('WRZ1'!Q$12+'WRZ2'!Q$12+'WRZ3'!Q$12+'WRZ4'!Q$12+'WRZ5'!Q$12+'WRZ6'!Q$12+'WRZ7'!Q$12+'WRZ8'!Q$12)/('WRZ1'!Q$11+'WRZ2'!Q$11+'WRZ3'!Q$11+'WRZ4'!Q$11+'WRZ5'!Q$11+'WRZ6'!Q$11+'WRZ7'!Q$11+'WRZ8'!Q$11))*100</f>
        <v>46.521872412669104</v>
      </c>
      <c r="S5" s="31">
        <f>(('WRZ1'!R$12+'WRZ2'!R$12+'WRZ3'!R$12+'WRZ4'!R$12+'WRZ5'!R$12+'WRZ6'!R$12+'WRZ7'!R$12+'WRZ8'!R$12)/('WRZ1'!R$11+'WRZ2'!R$11+'WRZ3'!R$11+'WRZ4'!R$11+'WRZ5'!R$11+'WRZ6'!R$11+'WRZ7'!R$11+'WRZ8'!R$11))*100</f>
        <v>46.57635964548713</v>
      </c>
      <c r="T5" s="31">
        <f>(('WRZ1'!S$12+'WRZ2'!S$12+'WRZ3'!S$12+'WRZ4'!S$12+'WRZ5'!S$12+'WRZ6'!S$12+'WRZ7'!S$12+'WRZ8'!S$12)/('WRZ1'!S$11+'WRZ2'!S$11+'WRZ3'!S$11+'WRZ4'!S$11+'WRZ5'!S$11+'WRZ6'!S$11+'WRZ7'!S$11+'WRZ8'!S$11))*100</f>
        <v>46.632214617385827</v>
      </c>
      <c r="U5" s="31">
        <f>(('WRZ1'!T$12+'WRZ2'!T$12+'WRZ3'!T$12+'WRZ4'!T$12+'WRZ5'!T$12+'WRZ6'!T$12+'WRZ7'!T$12+'WRZ8'!T$12)/('WRZ1'!T$11+'WRZ2'!T$11+'WRZ3'!T$11+'WRZ4'!T$11+'WRZ5'!T$11+'WRZ6'!T$11+'WRZ7'!T$11+'WRZ8'!T$11))*100</f>
        <v>46.686503884417647</v>
      </c>
      <c r="V5" s="31">
        <f>(('WRZ1'!U$12+'WRZ2'!U$12+'WRZ3'!U$12+'WRZ4'!U$12+'WRZ5'!U$12+'WRZ6'!U$12+'WRZ7'!U$12+'WRZ8'!U$12)/('WRZ1'!U$11+'WRZ2'!U$11+'WRZ3'!U$11+'WRZ4'!U$11+'WRZ5'!U$11+'WRZ6'!U$11+'WRZ7'!U$11+'WRZ8'!U$11))*100</f>
        <v>46.740118401751687</v>
      </c>
      <c r="W5" s="31">
        <f>(('WRZ1'!V$12+'WRZ2'!V$12+'WRZ3'!V$12+'WRZ4'!V$12+'WRZ5'!V$12+'WRZ6'!V$12+'WRZ7'!V$12+'WRZ8'!V$12)/('WRZ1'!V$11+'WRZ2'!V$11+'WRZ3'!V$11+'WRZ4'!V$11+'WRZ5'!V$11+'WRZ6'!V$11+'WRZ7'!V$11+'WRZ8'!V$11))*100</f>
        <v>46.791555150660535</v>
      </c>
      <c r="X5" s="31">
        <f>(('WRZ1'!W$12+'WRZ2'!W$12+'WRZ3'!W$12+'WRZ4'!W$12+'WRZ5'!W$12+'WRZ6'!W$12+'WRZ7'!W$12+'WRZ8'!W$12)/('WRZ1'!W$11+'WRZ2'!W$11+'WRZ3'!W$11+'WRZ4'!W$11+'WRZ5'!W$11+'WRZ6'!W$11+'WRZ7'!W$11+'WRZ8'!W$11))*100</f>
        <v>46.840984539843227</v>
      </c>
      <c r="Y5" s="31">
        <f>(('WRZ1'!X$12+'WRZ2'!X$12+'WRZ3'!X$12+'WRZ4'!X$12+'WRZ5'!X$12+'WRZ6'!X$12+'WRZ7'!X$12+'WRZ8'!X$12)/('WRZ1'!X$11+'WRZ2'!X$11+'WRZ3'!X$11+'WRZ4'!X$11+'WRZ5'!X$11+'WRZ6'!X$11+'WRZ7'!X$11+'WRZ8'!X$11))*100</f>
        <v>46.893714634479679</v>
      </c>
      <c r="Z5" s="31">
        <f>(('WRZ1'!Y$12+'WRZ2'!Y$12+'WRZ3'!Y$12+'WRZ4'!Y$12+'WRZ5'!Y$12+'WRZ6'!Y$12+'WRZ7'!Y$12+'WRZ8'!Y$12)/('WRZ1'!Y$11+'WRZ2'!Y$11+'WRZ3'!Y$11+'WRZ4'!Y$11+'WRZ5'!Y$11+'WRZ6'!Y$11+'WRZ7'!Y$11+'WRZ8'!Y$11))*100</f>
        <v>46.943828783564371</v>
      </c>
      <c r="AA5" s="31">
        <f>(('WRZ1'!Z$12+'WRZ2'!Z$12+'WRZ3'!Z$12+'WRZ4'!Z$12+'WRZ5'!Z$12+'WRZ6'!Z$12+'WRZ7'!Z$12+'WRZ8'!Z$12)/('WRZ1'!Z$11+'WRZ2'!Z$11+'WRZ3'!Z$11+'WRZ4'!Z$11+'WRZ5'!Z$11+'WRZ6'!Z$11+'WRZ7'!Z$11+'WRZ8'!Z$11))*100</f>
        <v>46.993353165842002</v>
      </c>
      <c r="AB5" s="31">
        <f>(('WRZ1'!AA$12+'WRZ2'!AA$12+'WRZ3'!AA$12+'WRZ4'!AA$12+'WRZ5'!AA$12+'WRZ6'!AA$12+'WRZ7'!AA$12+'WRZ8'!AA$12)/('WRZ1'!AA$11+'WRZ2'!AA$11+'WRZ3'!AA$11+'WRZ4'!AA$11+'WRZ5'!AA$11+'WRZ6'!AA$11+'WRZ7'!AA$11+'WRZ8'!AA$11))*100</f>
        <v>47.043532596669976</v>
      </c>
      <c r="AC5" s="31">
        <f>(('WRZ1'!AB$12+'WRZ2'!AB$12+'WRZ3'!AB$12+'WRZ4'!AB$12+'WRZ5'!AB$12+'WRZ6'!AB$12+'WRZ7'!AB$12+'WRZ8'!AB$12)/('WRZ1'!AB$11+'WRZ2'!AB$11+'WRZ3'!AB$11+'WRZ4'!AB$11+'WRZ5'!AB$11+'WRZ6'!AB$11+'WRZ7'!AB$11+'WRZ8'!AB$11))*100</f>
        <v>47.092125484017956</v>
      </c>
    </row>
    <row r="6" spans="1:29" ht="38.25" x14ac:dyDescent="0.2">
      <c r="A6" s="27" t="s">
        <v>58</v>
      </c>
      <c r="B6" s="36" t="s">
        <v>86</v>
      </c>
      <c r="C6" s="28"/>
      <c r="D6" s="28"/>
      <c r="E6" s="32">
        <f>AVERAGE(E4:AC4)</f>
        <v>1797.845659015954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38.25" x14ac:dyDescent="0.2">
      <c r="A7" s="27" t="s">
        <v>58</v>
      </c>
      <c r="B7" s="30" t="s">
        <v>11</v>
      </c>
      <c r="C7" s="30"/>
      <c r="D7" s="30"/>
      <c r="E7" s="33">
        <f>AVERAGE(E5:AC5)</f>
        <v>42.527881111296608</v>
      </c>
      <c r="F7" s="31">
        <f>E7</f>
        <v>42.527881111296608</v>
      </c>
      <c r="G7" s="31">
        <f t="shared" ref="G7:AC7" si="1">F7</f>
        <v>42.527881111296608</v>
      </c>
      <c r="H7" s="31">
        <f t="shared" si="1"/>
        <v>42.527881111296608</v>
      </c>
      <c r="I7" s="31">
        <f t="shared" si="1"/>
        <v>42.527881111296608</v>
      </c>
      <c r="J7" s="31">
        <f t="shared" si="1"/>
        <v>42.527881111296608</v>
      </c>
      <c r="K7" s="31">
        <f t="shared" si="1"/>
        <v>42.527881111296608</v>
      </c>
      <c r="L7" s="31">
        <f t="shared" si="1"/>
        <v>42.527881111296608</v>
      </c>
      <c r="M7" s="31">
        <f t="shared" si="1"/>
        <v>42.527881111296608</v>
      </c>
      <c r="N7" s="31">
        <f t="shared" si="1"/>
        <v>42.527881111296608</v>
      </c>
      <c r="O7" s="31">
        <f t="shared" si="1"/>
        <v>42.527881111296608</v>
      </c>
      <c r="P7" s="31">
        <f t="shared" si="1"/>
        <v>42.527881111296608</v>
      </c>
      <c r="Q7" s="31">
        <f t="shared" si="1"/>
        <v>42.527881111296608</v>
      </c>
      <c r="R7" s="31">
        <f t="shared" si="1"/>
        <v>42.527881111296608</v>
      </c>
      <c r="S7" s="31">
        <f t="shared" si="1"/>
        <v>42.527881111296608</v>
      </c>
      <c r="T7" s="31">
        <f t="shared" si="1"/>
        <v>42.527881111296608</v>
      </c>
      <c r="U7" s="31">
        <f t="shared" si="1"/>
        <v>42.527881111296608</v>
      </c>
      <c r="V7" s="31">
        <f t="shared" si="1"/>
        <v>42.527881111296608</v>
      </c>
      <c r="W7" s="31">
        <f t="shared" si="1"/>
        <v>42.527881111296608</v>
      </c>
      <c r="X7" s="31">
        <f t="shared" si="1"/>
        <v>42.527881111296608</v>
      </c>
      <c r="Y7" s="31">
        <f t="shared" si="1"/>
        <v>42.527881111296608</v>
      </c>
      <c r="Z7" s="31">
        <f t="shared" si="1"/>
        <v>42.527881111296608</v>
      </c>
      <c r="AA7" s="31">
        <f t="shared" si="1"/>
        <v>42.527881111296608</v>
      </c>
      <c r="AB7" s="31">
        <f t="shared" si="1"/>
        <v>42.527881111296608</v>
      </c>
      <c r="AC7" s="31">
        <f t="shared" si="1"/>
        <v>42.527881111296608</v>
      </c>
    </row>
    <row r="10" spans="1:29" x14ac:dyDescent="0.2">
      <c r="A10" s="22" t="s">
        <v>85</v>
      </c>
      <c r="B10" s="22"/>
      <c r="C10" s="22"/>
      <c r="D10" s="22"/>
    </row>
    <row r="12" spans="1:29" x14ac:dyDescent="0.2">
      <c r="B12" s="25" t="s">
        <v>57</v>
      </c>
      <c r="C12" s="26" t="s">
        <v>64</v>
      </c>
      <c r="D12" s="26" t="s">
        <v>65</v>
      </c>
      <c r="E12" s="26" t="s">
        <v>14</v>
      </c>
      <c r="F12" s="26" t="s">
        <v>15</v>
      </c>
      <c r="G12" s="26" t="s">
        <v>16</v>
      </c>
      <c r="H12" s="26" t="s">
        <v>17</v>
      </c>
      <c r="I12" s="26" t="s">
        <v>18</v>
      </c>
      <c r="J12" s="26" t="s">
        <v>19</v>
      </c>
      <c r="K12" s="26" t="s">
        <v>20</v>
      </c>
      <c r="L12" s="26" t="s">
        <v>21</v>
      </c>
      <c r="M12" s="26" t="s">
        <v>22</v>
      </c>
      <c r="N12" s="26" t="s">
        <v>23</v>
      </c>
      <c r="O12" s="26" t="s">
        <v>24</v>
      </c>
      <c r="P12" s="26" t="s">
        <v>25</v>
      </c>
      <c r="Q12" s="26" t="s">
        <v>26</v>
      </c>
      <c r="R12" s="26" t="s">
        <v>27</v>
      </c>
      <c r="S12" s="26" t="s">
        <v>28</v>
      </c>
      <c r="T12" s="26" t="s">
        <v>29</v>
      </c>
      <c r="U12" s="26" t="s">
        <v>30</v>
      </c>
      <c r="V12" s="26" t="s">
        <v>31</v>
      </c>
      <c r="W12" s="26" t="s">
        <v>32</v>
      </c>
      <c r="X12" s="26" t="s">
        <v>33</v>
      </c>
      <c r="Y12" s="26" t="s">
        <v>34</v>
      </c>
      <c r="Z12" s="26" t="s">
        <v>35</v>
      </c>
      <c r="AA12" s="26" t="s">
        <v>36</v>
      </c>
      <c r="AB12" s="26" t="s">
        <v>37</v>
      </c>
      <c r="AC12" s="26" t="s">
        <v>38</v>
      </c>
    </row>
    <row r="13" spans="1:29" ht="38.25" x14ac:dyDescent="0.2">
      <c r="A13" s="27" t="s">
        <v>59</v>
      </c>
      <c r="B13" s="36" t="s">
        <v>86</v>
      </c>
      <c r="C13" s="29">
        <f>('WRZ1'!B$27+'WRZ2'!B$27+'WRZ3'!B$27+'WRZ4'!B$27+'WRZ5'!B$27+'WRZ6'!B$27+'WRZ7'!B$27+'WRZ8'!B$27)/1000</f>
        <v>1679.9747573845602</v>
      </c>
      <c r="D13" s="29">
        <f>('WRZ1'!C$27+'WRZ2'!C$27+'WRZ3'!C$27+'WRZ4'!C$27+'WRZ5'!C$27+'WRZ6'!C$27+'WRZ7'!C$27+'WRZ8'!C$27)/1000</f>
        <v>1256.6287029348157</v>
      </c>
      <c r="E13" s="29">
        <f>('WRZ1'!D$27+'WRZ2'!D$27+'WRZ3'!D$27+'WRZ4'!D$27+'WRZ5'!D$27+'WRZ6'!D$27+'WRZ7'!D$27+'WRZ8'!D$27)/1000</f>
        <v>0</v>
      </c>
      <c r="F13" s="29">
        <f>('WRZ1'!E$27+'WRZ2'!E$27+'WRZ3'!E$27+'WRZ4'!E$27+'WRZ5'!E$27+'WRZ6'!E$27+'WRZ7'!E$27+'WRZ8'!E$27)/1000</f>
        <v>0</v>
      </c>
      <c r="G13" s="29">
        <f>('WRZ1'!F$27+'WRZ2'!F$27+'WRZ3'!F$27+'WRZ4'!F$27+'WRZ5'!F$27+'WRZ6'!F$27+'WRZ7'!F$27+'WRZ8'!F$27)/1000</f>
        <v>0</v>
      </c>
      <c r="H13" s="29">
        <f>('WRZ1'!G$27+'WRZ2'!G$27+'WRZ3'!G$27+'WRZ4'!G$27+'WRZ5'!G$27+'WRZ6'!G$27+'WRZ7'!G$27+'WRZ8'!G$27)/1000</f>
        <v>0</v>
      </c>
      <c r="I13" s="29">
        <f>('WRZ1'!H$27+'WRZ2'!H$27+'WRZ3'!H$27+'WRZ4'!H$27+'WRZ5'!H$27+'WRZ6'!H$27+'WRZ7'!H$27+'WRZ8'!H$27)/1000</f>
        <v>0</v>
      </c>
      <c r="J13" s="29">
        <f>('WRZ1'!I$27+'WRZ2'!I$27+'WRZ3'!I$27+'WRZ4'!I$27+'WRZ5'!I$27+'WRZ6'!I$27+'WRZ7'!I$27+'WRZ8'!I$27)/1000</f>
        <v>0</v>
      </c>
      <c r="K13" s="29">
        <f>('WRZ1'!J$27+'WRZ2'!J$27+'WRZ3'!J$27+'WRZ4'!J$27+'WRZ5'!J$27+'WRZ6'!J$27+'WRZ7'!J$27+'WRZ8'!J$27)/1000</f>
        <v>0</v>
      </c>
      <c r="L13" s="29">
        <f>('WRZ1'!K$27+'WRZ2'!K$27+'WRZ3'!K$27+'WRZ4'!K$27+'WRZ5'!K$27+'WRZ6'!K$27+'WRZ7'!K$27+'WRZ8'!K$27)/1000</f>
        <v>0</v>
      </c>
      <c r="M13" s="29">
        <f>('WRZ1'!L$27+'WRZ2'!L$27+'WRZ3'!L$27+'WRZ4'!L$27+'WRZ5'!L$27+'WRZ6'!L$27+'WRZ7'!L$27+'WRZ8'!L$27)/1000</f>
        <v>0</v>
      </c>
      <c r="N13" s="29">
        <f>('WRZ1'!M$27+'WRZ2'!M$27+'WRZ3'!M$27+'WRZ4'!M$27+'WRZ5'!M$27+'WRZ6'!M$27+'WRZ7'!M$27+'WRZ8'!M$27)/1000</f>
        <v>0</v>
      </c>
      <c r="O13" s="29">
        <f>('WRZ1'!N$27+'WRZ2'!N$27+'WRZ3'!N$27+'WRZ4'!N$27+'WRZ5'!N$27+'WRZ6'!N$27+'WRZ7'!N$27+'WRZ8'!N$27)/1000</f>
        <v>0</v>
      </c>
      <c r="P13" s="29">
        <f>('WRZ1'!O$27+'WRZ2'!O$27+'WRZ3'!O$27+'WRZ4'!O$27+'WRZ5'!O$27+'WRZ6'!O$27+'WRZ7'!O$27+'WRZ8'!O$27)/1000</f>
        <v>0</v>
      </c>
      <c r="Q13" s="29">
        <f>('WRZ1'!P$27+'WRZ2'!P$27+'WRZ3'!P$27+'WRZ4'!P$27+'WRZ5'!P$27+'WRZ6'!P$27+'WRZ7'!P$27+'WRZ8'!P$27)/1000</f>
        <v>0</v>
      </c>
      <c r="R13" s="29">
        <f>('WRZ1'!Q$27+'WRZ2'!Q$27+'WRZ3'!Q$27+'WRZ4'!Q$27+'WRZ5'!Q$27+'WRZ6'!Q$27+'WRZ7'!Q$27+'WRZ8'!Q$27)/1000</f>
        <v>0</v>
      </c>
      <c r="S13" s="29">
        <f>('WRZ1'!R$27+'WRZ2'!R$27+'WRZ3'!R$27+'WRZ4'!R$27+'WRZ5'!R$27+'WRZ6'!R$27+'WRZ7'!R$27+'WRZ8'!R$27)/1000</f>
        <v>0</v>
      </c>
      <c r="T13" s="29">
        <f>('WRZ1'!S$27+'WRZ2'!S$27+'WRZ3'!S$27+'WRZ4'!S$27+'WRZ5'!S$27+'WRZ6'!S$27+'WRZ7'!S$27+'WRZ8'!S$27)/1000</f>
        <v>0</v>
      </c>
      <c r="U13" s="29">
        <f>('WRZ1'!T$27+'WRZ2'!T$27+'WRZ3'!T$27+'WRZ4'!T$27+'WRZ5'!T$27+'WRZ6'!T$27+'WRZ7'!T$27+'WRZ8'!T$27)/1000</f>
        <v>0</v>
      </c>
      <c r="V13" s="29">
        <f>('WRZ1'!U$27+'WRZ2'!U$27+'WRZ3'!U$27+'WRZ4'!U$27+'WRZ5'!U$27+'WRZ6'!U$27+'WRZ7'!U$27+'WRZ8'!U$27)/1000</f>
        <v>0</v>
      </c>
      <c r="W13" s="29">
        <f>('WRZ1'!V$27+'WRZ2'!V$27+'WRZ3'!V$27+'WRZ4'!V$27+'WRZ5'!V$27+'WRZ6'!V$27+'WRZ7'!V$27+'WRZ8'!V$27)/1000</f>
        <v>0</v>
      </c>
      <c r="X13" s="29">
        <f>('WRZ1'!W$27+'WRZ2'!W$27+'WRZ3'!W$27+'WRZ4'!W$27+'WRZ5'!W$27+'WRZ6'!W$27+'WRZ7'!W$27+'WRZ8'!W$27)/1000</f>
        <v>0</v>
      </c>
      <c r="Y13" s="29">
        <f>('WRZ1'!X$27+'WRZ2'!X$27+'WRZ3'!X$27+'WRZ4'!X$27+'WRZ5'!X$27+'WRZ6'!X$27+'WRZ7'!X$27+'WRZ8'!X$27)/1000</f>
        <v>0</v>
      </c>
      <c r="Z13" s="29">
        <f>('WRZ1'!Y$27+'WRZ2'!Y$27+'WRZ3'!Y$27+'WRZ4'!Y$27+'WRZ5'!Y$27+'WRZ6'!Y$27+'WRZ7'!Y$27+'WRZ8'!Y$27)/1000</f>
        <v>0</v>
      </c>
      <c r="AA13" s="29">
        <f>('WRZ1'!Z$27+'WRZ2'!Z$27+'WRZ3'!Z$27+'WRZ4'!Z$27+'WRZ5'!Z$27+'WRZ6'!Z$27+'WRZ7'!Z$27+'WRZ8'!Z$27)/1000</f>
        <v>0</v>
      </c>
      <c r="AB13" s="29">
        <f>('WRZ1'!AA$27+'WRZ2'!AA$27+'WRZ3'!AA$27+'WRZ4'!AA$27+'WRZ5'!AA$27+'WRZ6'!AA$27+'WRZ7'!AA$27+'WRZ8'!AA$27)/1000</f>
        <v>0</v>
      </c>
      <c r="AC13" s="29">
        <f>('WRZ1'!AB$27+'WRZ2'!AB$27+'WRZ3'!AB$27+'WRZ4'!AB$27+'WRZ5'!AB$27+'WRZ6'!AB$27+'WRZ7'!AB$27+'WRZ8'!AB$27)/1000</f>
        <v>0</v>
      </c>
    </row>
    <row r="14" spans="1:29" ht="38.25" x14ac:dyDescent="0.2">
      <c r="A14" s="27" t="s">
        <v>59</v>
      </c>
      <c r="B14" s="30" t="s">
        <v>11</v>
      </c>
      <c r="C14" s="31">
        <f>(('WRZ1'!B$27+'WRZ2'!B$27+'WRZ3'!B$27+'WRZ4'!B$27+'WRZ5'!B$27+'WRZ6'!B$27+'WRZ7'!B$27+'WRZ8'!B$27)/('WRZ1'!B$26+'WRZ2'!B$26+'WRZ3'!B$26+'WRZ4'!B$26+'WRZ5'!B$26+'WRZ6'!B$26+'WRZ7'!B$26+'WRZ8'!B$26))*100</f>
        <v>45.94135509572935</v>
      </c>
      <c r="D14" s="31">
        <f>(('WRZ1'!C$27+'WRZ2'!C$27+'WRZ3'!C$27+'WRZ4'!C$27+'WRZ5'!C$27+'WRZ6'!C$27+'WRZ7'!C$27+'WRZ8'!C$27)/('WRZ1'!C$26+'WRZ2'!C$26+'WRZ3'!C$26+'WRZ4'!C$26+'WRZ5'!C$26+'WRZ6'!C$26+'WRZ7'!C$26+'WRZ8'!C$26))*100</f>
        <v>33.950469340732084</v>
      </c>
      <c r="E14" s="31">
        <f>(('WRZ1'!D$27+'WRZ2'!D$27+'WRZ3'!D$27+'WRZ4'!D$27+'WRZ5'!D$27+'WRZ6'!D$27+'WRZ7'!D$27+'WRZ8'!D$27)/('WRZ1'!D$26+'WRZ2'!D$26+'WRZ3'!D$26+'WRZ4'!D$26+'WRZ5'!D$26+'WRZ6'!D$26+'WRZ7'!D$26+'WRZ8'!D$26))*100</f>
        <v>0</v>
      </c>
      <c r="F14" s="31">
        <f>(('WRZ1'!E$27+'WRZ2'!E$27+'WRZ3'!E$27+'WRZ4'!E$27+'WRZ5'!E$27+'WRZ6'!E$27+'WRZ7'!E$27+'WRZ8'!E$27)/('WRZ1'!E$26+'WRZ2'!E$26+'WRZ3'!E$26+'WRZ4'!E$26+'WRZ5'!E$26+'WRZ6'!E$26+'WRZ7'!E$26+'WRZ8'!E$26))*100</f>
        <v>0</v>
      </c>
      <c r="G14" s="31">
        <f>(('WRZ1'!F$27+'WRZ2'!F$27+'WRZ3'!F$27+'WRZ4'!F$27+'WRZ5'!F$27+'WRZ6'!F$27+'WRZ7'!F$27+'WRZ8'!F$27)/('WRZ1'!F$26+'WRZ2'!F$26+'WRZ3'!F$26+'WRZ4'!F$26+'WRZ5'!F$26+'WRZ6'!F$26+'WRZ7'!F$26+'WRZ8'!F$26))*100</f>
        <v>0</v>
      </c>
      <c r="H14" s="31">
        <f>(('WRZ1'!G$27+'WRZ2'!G$27+'WRZ3'!G$27+'WRZ4'!G$27+'WRZ5'!G$27+'WRZ6'!G$27+'WRZ7'!G$27+'WRZ8'!G$27)/('WRZ1'!G$26+'WRZ2'!G$26+'WRZ3'!G$26+'WRZ4'!G$26+'WRZ5'!G$26+'WRZ6'!G$26+'WRZ7'!G$26+'WRZ8'!G$26))*100</f>
        <v>0</v>
      </c>
      <c r="I14" s="31">
        <f>(('WRZ1'!H$27+'WRZ2'!H$27+'WRZ3'!H$27+'WRZ4'!H$27+'WRZ5'!H$27+'WRZ6'!H$27+'WRZ7'!H$27+'WRZ8'!H$27)/('WRZ1'!H$26+'WRZ2'!H$26+'WRZ3'!H$26+'WRZ4'!H$26+'WRZ5'!H$26+'WRZ6'!H$26+'WRZ7'!H$26+'WRZ8'!H$26))*100</f>
        <v>0</v>
      </c>
      <c r="J14" s="31">
        <f>(('WRZ1'!I$27+'WRZ2'!I$27+'WRZ3'!I$27+'WRZ4'!I$27+'WRZ5'!I$27+'WRZ6'!I$27+'WRZ7'!I$27+'WRZ8'!I$27)/('WRZ1'!I$26+'WRZ2'!I$26+'WRZ3'!I$26+'WRZ4'!I$26+'WRZ5'!I$26+'WRZ6'!I$26+'WRZ7'!I$26+'WRZ8'!I$26))*100</f>
        <v>0</v>
      </c>
      <c r="K14" s="31">
        <f>(('WRZ1'!J$27+'WRZ2'!J$27+'WRZ3'!J$27+'WRZ4'!J$27+'WRZ5'!J$27+'WRZ6'!J$27+'WRZ7'!J$27+'WRZ8'!J$27)/('WRZ1'!J$26+'WRZ2'!J$26+'WRZ3'!J$26+'WRZ4'!J$26+'WRZ5'!J$26+'WRZ6'!J$26+'WRZ7'!J$26+'WRZ8'!J$26))*100</f>
        <v>0</v>
      </c>
      <c r="L14" s="31">
        <f>(('WRZ1'!K$27+'WRZ2'!K$27+'WRZ3'!K$27+'WRZ4'!K$27+'WRZ5'!K$27+'WRZ6'!K$27+'WRZ7'!K$27+'WRZ8'!K$27)/('WRZ1'!K$26+'WRZ2'!K$26+'WRZ3'!K$26+'WRZ4'!K$26+'WRZ5'!K$26+'WRZ6'!K$26+'WRZ7'!K$26+'WRZ8'!K$26))*100</f>
        <v>0</v>
      </c>
      <c r="M14" s="31">
        <f>(('WRZ1'!L$27+'WRZ2'!L$27+'WRZ3'!L$27+'WRZ4'!L$27+'WRZ5'!L$27+'WRZ6'!L$27+'WRZ7'!L$27+'WRZ8'!L$27)/('WRZ1'!L$26+'WRZ2'!L$26+'WRZ3'!L$26+'WRZ4'!L$26+'WRZ5'!L$26+'WRZ6'!L$26+'WRZ7'!L$26+'WRZ8'!L$26))*100</f>
        <v>0</v>
      </c>
      <c r="N14" s="31">
        <f>(('WRZ1'!M$27+'WRZ2'!M$27+'WRZ3'!M$27+'WRZ4'!M$27+'WRZ5'!M$27+'WRZ6'!M$27+'WRZ7'!M$27+'WRZ8'!M$27)/('WRZ1'!M$26+'WRZ2'!M$26+'WRZ3'!M$26+'WRZ4'!M$26+'WRZ5'!M$26+'WRZ6'!M$26+'WRZ7'!M$26+'WRZ8'!M$26))*100</f>
        <v>0</v>
      </c>
      <c r="O14" s="31">
        <f>(('WRZ1'!N$27+'WRZ2'!N$27+'WRZ3'!N$27+'WRZ4'!N$27+'WRZ5'!N$27+'WRZ6'!N$27+'WRZ7'!N$27+'WRZ8'!N$27)/('WRZ1'!N$26+'WRZ2'!N$26+'WRZ3'!N$26+'WRZ4'!N$26+'WRZ5'!N$26+'WRZ6'!N$26+'WRZ7'!N$26+'WRZ8'!N$26))*100</f>
        <v>0</v>
      </c>
      <c r="P14" s="31">
        <f>(('WRZ1'!O$27+'WRZ2'!O$27+'WRZ3'!O$27+'WRZ4'!O$27+'WRZ5'!O$27+'WRZ6'!O$27+'WRZ7'!O$27+'WRZ8'!O$27)/('WRZ1'!O$26+'WRZ2'!O$26+'WRZ3'!O$26+'WRZ4'!O$26+'WRZ5'!O$26+'WRZ6'!O$26+'WRZ7'!O$26+'WRZ8'!O$26))*100</f>
        <v>0</v>
      </c>
      <c r="Q14" s="31">
        <f>(('WRZ1'!P$27+'WRZ2'!P$27+'WRZ3'!P$27+'WRZ4'!P$27+'WRZ5'!P$27+'WRZ6'!P$27+'WRZ7'!P$27+'WRZ8'!P$27)/('WRZ1'!P$26+'WRZ2'!P$26+'WRZ3'!P$26+'WRZ4'!P$26+'WRZ5'!P$26+'WRZ6'!P$26+'WRZ7'!P$26+'WRZ8'!P$26))*100</f>
        <v>0</v>
      </c>
      <c r="R14" s="31">
        <f>(('WRZ1'!Q$27+'WRZ2'!Q$27+'WRZ3'!Q$27+'WRZ4'!Q$27+'WRZ5'!Q$27+'WRZ6'!Q$27+'WRZ7'!Q$27+'WRZ8'!Q$27)/('WRZ1'!Q$26+'WRZ2'!Q$26+'WRZ3'!Q$26+'WRZ4'!Q$26+'WRZ5'!Q$26+'WRZ6'!Q$26+'WRZ7'!Q$26+'WRZ8'!Q$26))*100</f>
        <v>0</v>
      </c>
      <c r="S14" s="31">
        <f>(('WRZ1'!R$27+'WRZ2'!R$27+'WRZ3'!R$27+'WRZ4'!R$27+'WRZ5'!R$27+'WRZ6'!R$27+'WRZ7'!R$27+'WRZ8'!R$27)/('WRZ1'!R$26+'WRZ2'!R$26+'WRZ3'!R$26+'WRZ4'!R$26+'WRZ5'!R$26+'WRZ6'!R$26+'WRZ7'!R$26+'WRZ8'!R$26))*100</f>
        <v>0</v>
      </c>
      <c r="T14" s="31">
        <f>(('WRZ1'!S$27+'WRZ2'!S$27+'WRZ3'!S$27+'WRZ4'!S$27+'WRZ5'!S$27+'WRZ6'!S$27+'WRZ7'!S$27+'WRZ8'!S$27)/('WRZ1'!S$26+'WRZ2'!S$26+'WRZ3'!S$26+'WRZ4'!S$26+'WRZ5'!S$26+'WRZ6'!S$26+'WRZ7'!S$26+'WRZ8'!S$26))*100</f>
        <v>0</v>
      </c>
      <c r="U14" s="31">
        <f>(('WRZ1'!T$27+'WRZ2'!T$27+'WRZ3'!T$27+'WRZ4'!T$27+'WRZ5'!T$27+'WRZ6'!T$27+'WRZ7'!T$27+'WRZ8'!T$27)/('WRZ1'!T$26+'WRZ2'!T$26+'WRZ3'!T$26+'WRZ4'!T$26+'WRZ5'!T$26+'WRZ6'!T$26+'WRZ7'!T$26+'WRZ8'!T$26))*100</f>
        <v>0</v>
      </c>
      <c r="V14" s="31">
        <f>(('WRZ1'!U$27+'WRZ2'!U$27+'WRZ3'!U$27+'WRZ4'!U$27+'WRZ5'!U$27+'WRZ6'!U$27+'WRZ7'!U$27+'WRZ8'!U$27)/('WRZ1'!U$26+'WRZ2'!U$26+'WRZ3'!U$26+'WRZ4'!U$26+'WRZ5'!U$26+'WRZ6'!U$26+'WRZ7'!U$26+'WRZ8'!U$26))*100</f>
        <v>0</v>
      </c>
      <c r="W14" s="31">
        <f>(('WRZ1'!V$27+'WRZ2'!V$27+'WRZ3'!V$27+'WRZ4'!V$27+'WRZ5'!V$27+'WRZ6'!V$27+'WRZ7'!V$27+'WRZ8'!V$27)/('WRZ1'!V$26+'WRZ2'!V$26+'WRZ3'!V$26+'WRZ4'!V$26+'WRZ5'!V$26+'WRZ6'!V$26+'WRZ7'!V$26+'WRZ8'!V$26))*100</f>
        <v>0</v>
      </c>
      <c r="X14" s="31">
        <f>(('WRZ1'!W$27+'WRZ2'!W$27+'WRZ3'!W$27+'WRZ4'!W$27+'WRZ5'!W$27+'WRZ6'!W$27+'WRZ7'!W$27+'WRZ8'!W$27)/('WRZ1'!W$26+'WRZ2'!W$26+'WRZ3'!W$26+'WRZ4'!W$26+'WRZ5'!W$26+'WRZ6'!W$26+'WRZ7'!W$26+'WRZ8'!W$26))*100</f>
        <v>0</v>
      </c>
      <c r="Y14" s="31">
        <f>(('WRZ1'!X$27+'WRZ2'!X$27+'WRZ3'!X$27+'WRZ4'!X$27+'WRZ5'!X$27+'WRZ6'!X$27+'WRZ7'!X$27+'WRZ8'!X$27)/('WRZ1'!X$26+'WRZ2'!X$26+'WRZ3'!X$26+'WRZ4'!X$26+'WRZ5'!X$26+'WRZ6'!X$26+'WRZ7'!X$26+'WRZ8'!X$26))*100</f>
        <v>0</v>
      </c>
      <c r="Z14" s="31">
        <f>(('WRZ1'!Y$27+'WRZ2'!Y$27+'WRZ3'!Y$27+'WRZ4'!Y$27+'WRZ5'!Y$27+'WRZ6'!Y$27+'WRZ7'!Y$27+'WRZ8'!Y$27)/('WRZ1'!Y$26+'WRZ2'!Y$26+'WRZ3'!Y$26+'WRZ4'!Y$26+'WRZ5'!Y$26+'WRZ6'!Y$26+'WRZ7'!Y$26+'WRZ8'!Y$26))*100</f>
        <v>0</v>
      </c>
      <c r="AA14" s="31">
        <f>(('WRZ1'!Z$27+'WRZ2'!Z$27+'WRZ3'!Z$27+'WRZ4'!Z$27+'WRZ5'!Z$27+'WRZ6'!Z$27+'WRZ7'!Z$27+'WRZ8'!Z$27)/('WRZ1'!Z$26+'WRZ2'!Z$26+'WRZ3'!Z$26+'WRZ4'!Z$26+'WRZ5'!Z$26+'WRZ6'!Z$26+'WRZ7'!Z$26+'WRZ8'!Z$26))*100</f>
        <v>0</v>
      </c>
      <c r="AB14" s="31">
        <f>(('WRZ1'!AA$27+'WRZ2'!AA$27+'WRZ3'!AA$27+'WRZ4'!AA$27+'WRZ5'!AA$27+'WRZ6'!AA$27+'WRZ7'!AA$27+'WRZ8'!AA$27)/('WRZ1'!AA$26+'WRZ2'!AA$26+'WRZ3'!AA$26+'WRZ4'!AA$26+'WRZ5'!AA$26+'WRZ6'!AA$26+'WRZ7'!AA$26+'WRZ8'!AA$26))*100</f>
        <v>0</v>
      </c>
      <c r="AC14" s="31">
        <f>(('WRZ1'!AB$27+'WRZ2'!AB$27+'WRZ3'!AB$27+'WRZ4'!AB$27+'WRZ5'!AB$27+'WRZ6'!AB$27+'WRZ7'!AB$27+'WRZ8'!AB$27)/('WRZ1'!AB$26+'WRZ2'!AB$26+'WRZ3'!AB$26+'WRZ4'!AB$26+'WRZ5'!AB$26+'WRZ6'!AB$26+'WRZ7'!AB$26+'WRZ8'!AB$26))*100</f>
        <v>0</v>
      </c>
    </row>
    <row r="15" spans="1:29" x14ac:dyDescent="0.2"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7" spans="6:30" x14ac:dyDescent="0.2"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B23" sqref="B23"/>
    </sheetView>
  </sheetViews>
  <sheetFormatPr defaultRowHeight="12.75" x14ac:dyDescent="0.2"/>
  <cols>
    <col min="1" max="1" width="25" bestFit="1" customWidth="1"/>
    <col min="2" max="2" width="12.42578125" customWidth="1"/>
    <col min="3" max="3" width="10.28515625" customWidth="1"/>
    <col min="4" max="4" width="8.7109375" bestFit="1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[1]WRZ1!B$8+[1]WRZ1!B$22</f>
        <v>112.05880034807582</v>
      </c>
      <c r="C3" s="39">
        <f>[1]WRZ1!C$8+[1]WRZ1!C$22</f>
        <v>112.05880034807582</v>
      </c>
      <c r="D3" s="39">
        <f>[1]WRZ1!D$8+[1]WRZ1!D$22</f>
        <v>112.05880034839898</v>
      </c>
      <c r="E3" s="39">
        <f>[1]WRZ1!E$8+[1]WRZ1!E$22</f>
        <v>112.05880034839898</v>
      </c>
      <c r="F3" s="39">
        <f>[1]WRZ1!F$8+[1]WRZ1!F$22</f>
        <v>112.05880034839898</v>
      </c>
      <c r="G3" s="39">
        <f>[1]WRZ1!G$8+[1]WRZ1!G$22</f>
        <v>112.05880034839898</v>
      </c>
      <c r="H3" s="39">
        <f>[1]WRZ1!H$8+[1]WRZ1!H$22</f>
        <v>103.67880034839898</v>
      </c>
      <c r="I3" s="39">
        <f>[1]WRZ1!I$8+[1]WRZ1!I$22</f>
        <v>103.67880034839898</v>
      </c>
      <c r="J3" s="39">
        <f>[1]WRZ1!J$8+[1]WRZ1!J$22</f>
        <v>103.67880034839898</v>
      </c>
      <c r="K3" s="39">
        <f>[1]WRZ1!K$8+[1]WRZ1!K$22</f>
        <v>103.67880034839898</v>
      </c>
      <c r="L3" s="39">
        <f>[1]WRZ1!L$8+[1]WRZ1!L$22</f>
        <v>103.67880034839898</v>
      </c>
      <c r="M3" s="39">
        <f>[1]WRZ1!M$8+[1]WRZ1!M$22</f>
        <v>103.67880034839898</v>
      </c>
      <c r="N3" s="39">
        <f>[1]WRZ1!N$8+[1]WRZ1!N$22</f>
        <v>103.67880034839898</v>
      </c>
      <c r="O3" s="39">
        <f>[1]WRZ1!O$8+[1]WRZ1!O$22</f>
        <v>103.67880034839898</v>
      </c>
      <c r="P3" s="39">
        <f>[1]WRZ1!P$8+[1]WRZ1!P$22</f>
        <v>103.67880034839898</v>
      </c>
      <c r="Q3" s="39">
        <f>[1]WRZ1!Q$8+[1]WRZ1!Q$22</f>
        <v>103.67880034839898</v>
      </c>
      <c r="R3" s="39">
        <f>[1]WRZ1!R$8+[1]WRZ1!R$22</f>
        <v>103.67880034839898</v>
      </c>
      <c r="S3" s="39">
        <f>[1]WRZ1!S$8+[1]WRZ1!S$22</f>
        <v>103.67880034839898</v>
      </c>
      <c r="T3" s="39">
        <f>[1]WRZ1!T$8+[1]WRZ1!T$22</f>
        <v>103.67880034839898</v>
      </c>
      <c r="U3" s="39">
        <f>[1]WRZ1!U$8+[1]WRZ1!U$22</f>
        <v>103.67880034839898</v>
      </c>
      <c r="V3" s="39">
        <f>[1]WRZ1!V$8+[1]WRZ1!V$22</f>
        <v>103.67880034839898</v>
      </c>
      <c r="W3" s="39">
        <f>[1]WRZ1!W$8+[1]WRZ1!W$22</f>
        <v>103.67880034839898</v>
      </c>
      <c r="X3" s="39">
        <f>[1]WRZ1!X$8+[1]WRZ1!X$22</f>
        <v>103.67880034839898</v>
      </c>
      <c r="Y3" s="39">
        <f>[1]WRZ1!Y$8+[1]WRZ1!Y$22</f>
        <v>103.67880034839898</v>
      </c>
      <c r="Z3" s="39">
        <f>[1]WRZ1!Z$8+[1]WRZ1!Z$22</f>
        <v>103.67880034839898</v>
      </c>
      <c r="AA3" s="39">
        <f>[1]WRZ1!AA$8+[1]WRZ1!AA$22</f>
        <v>103.67880034839898</v>
      </c>
      <c r="AB3" s="39">
        <f>[1]WRZ1!AB$8+[1]WRZ1!AB$22</f>
        <v>103.67880034839898</v>
      </c>
    </row>
    <row r="4" spans="1:28" x14ac:dyDescent="0.2">
      <c r="A4" s="13" t="s">
        <v>91</v>
      </c>
      <c r="B4" s="39">
        <f>[1]WRZ1!B$12</f>
        <v>100.49446789386045</v>
      </c>
      <c r="C4" s="39">
        <f>[1]WRZ1!C$12</f>
        <v>98.957512184768831</v>
      </c>
      <c r="D4" s="39">
        <f>[1]WRZ1!D$12</f>
        <v>97.841661544908462</v>
      </c>
      <c r="E4" s="39">
        <f>[1]WRZ1!E$12</f>
        <v>95.508024219532913</v>
      </c>
      <c r="F4" s="39">
        <f>[1]WRZ1!F$12</f>
        <v>94.099830706053126</v>
      </c>
      <c r="G4" s="39">
        <f>[1]WRZ1!G$12</f>
        <v>93.940433523012103</v>
      </c>
      <c r="H4" s="39">
        <f>[1]WRZ1!H$12</f>
        <v>93.779623871085249</v>
      </c>
      <c r="I4" s="39">
        <f>[1]WRZ1!I$12</f>
        <v>93.612707040103786</v>
      </c>
      <c r="J4" s="39">
        <f>[1]WRZ1!J$12</f>
        <v>93.421365405736736</v>
      </c>
      <c r="K4" s="39">
        <f>[1]WRZ1!K$12</f>
        <v>93.208406652204587</v>
      </c>
      <c r="L4" s="39">
        <f>[1]WRZ1!L$12</f>
        <v>93.139936486114564</v>
      </c>
      <c r="M4" s="39">
        <f>[1]WRZ1!M$12</f>
        <v>93.056533129667855</v>
      </c>
      <c r="N4" s="39">
        <f>[1]WRZ1!N$12</f>
        <v>92.957998705887476</v>
      </c>
      <c r="O4" s="39">
        <f>[1]WRZ1!O$12</f>
        <v>92.875004993763397</v>
      </c>
      <c r="P4" s="39">
        <f>[1]WRZ1!P$12</f>
        <v>92.802411908551235</v>
      </c>
      <c r="Q4" s="39">
        <f>[1]WRZ1!Q$12</f>
        <v>92.735460459129811</v>
      </c>
      <c r="R4" s="39">
        <f>[1]WRZ1!R$12</f>
        <v>92.67005629848515</v>
      </c>
      <c r="S4" s="39">
        <f>[1]WRZ1!S$12</f>
        <v>92.596396534011689</v>
      </c>
      <c r="T4" s="39">
        <f>[1]WRZ1!T$12</f>
        <v>92.526965050867673</v>
      </c>
      <c r="U4" s="39">
        <f>[1]WRZ1!U$12</f>
        <v>92.453935519171011</v>
      </c>
      <c r="V4" s="39">
        <f>[1]WRZ1!V$12</f>
        <v>92.391787809486317</v>
      </c>
      <c r="W4" s="39">
        <f>[1]WRZ1!W$12</f>
        <v>92.338986379709667</v>
      </c>
      <c r="X4" s="39">
        <f>[1]WRZ1!X$12</f>
        <v>92.277367806088449</v>
      </c>
      <c r="Y4" s="39">
        <f>[1]WRZ1!Y$12</f>
        <v>92.279686198396874</v>
      </c>
      <c r="Z4" s="39">
        <f>[1]WRZ1!Z$12</f>
        <v>92.282287098801248</v>
      </c>
      <c r="AA4" s="39">
        <f>[1]WRZ1!AA$12</f>
        <v>92.294308054250607</v>
      </c>
      <c r="AB4" s="39">
        <f>[1]WRZ1!AB$12</f>
        <v>92.309813302787234</v>
      </c>
    </row>
    <row r="5" spans="1:28" x14ac:dyDescent="0.2">
      <c r="A5" s="13" t="s">
        <v>0</v>
      </c>
      <c r="B5" s="39">
        <f>B3-B4</f>
        <v>11.564332454215375</v>
      </c>
      <c r="C5" s="39">
        <f t="shared" ref="C5:AB5" si="0">C3-C4</f>
        <v>13.10128816330699</v>
      </c>
      <c r="D5" s="39">
        <f t="shared" si="0"/>
        <v>14.217138803490514</v>
      </c>
      <c r="E5" s="39">
        <f t="shared" si="0"/>
        <v>16.550776128866062</v>
      </c>
      <c r="F5" s="39">
        <f t="shared" si="0"/>
        <v>17.958969642345849</v>
      </c>
      <c r="G5" s="39">
        <f t="shared" si="0"/>
        <v>18.118366825386872</v>
      </c>
      <c r="H5" s="39">
        <f t="shared" si="0"/>
        <v>9.8991764773137305</v>
      </c>
      <c r="I5" s="39">
        <f t="shared" si="0"/>
        <v>10.066093308295194</v>
      </c>
      <c r="J5" s="39">
        <f t="shared" si="0"/>
        <v>10.257434942662243</v>
      </c>
      <c r="K5" s="39">
        <f t="shared" si="0"/>
        <v>10.470393696194392</v>
      </c>
      <c r="L5" s="39">
        <f t="shared" si="0"/>
        <v>10.538863862284416</v>
      </c>
      <c r="M5" s="39">
        <f t="shared" si="0"/>
        <v>10.622267218731125</v>
      </c>
      <c r="N5" s="39">
        <f t="shared" si="0"/>
        <v>10.720801642511503</v>
      </c>
      <c r="O5" s="39">
        <f t="shared" si="0"/>
        <v>10.803795354635582</v>
      </c>
      <c r="P5" s="39">
        <f t="shared" si="0"/>
        <v>10.876388439847744</v>
      </c>
      <c r="Q5" s="39">
        <f t="shared" si="0"/>
        <v>10.943339889269168</v>
      </c>
      <c r="R5" s="39">
        <f t="shared" si="0"/>
        <v>11.00874404991383</v>
      </c>
      <c r="S5" s="39">
        <f t="shared" si="0"/>
        <v>11.082403814387291</v>
      </c>
      <c r="T5" s="39">
        <f t="shared" si="0"/>
        <v>11.151835297531306</v>
      </c>
      <c r="U5" s="39">
        <f t="shared" si="0"/>
        <v>11.224864829227968</v>
      </c>
      <c r="V5" s="39">
        <f t="shared" si="0"/>
        <v>11.287012538912663</v>
      </c>
      <c r="W5" s="39">
        <f t="shared" si="0"/>
        <v>11.339813968689313</v>
      </c>
      <c r="X5" s="39">
        <f t="shared" si="0"/>
        <v>11.40143254231053</v>
      </c>
      <c r="Y5" s="39">
        <f t="shared" si="0"/>
        <v>11.399114150002106</v>
      </c>
      <c r="Z5" s="39">
        <f t="shared" si="0"/>
        <v>11.396513249597731</v>
      </c>
      <c r="AA5" s="39">
        <f t="shared" si="0"/>
        <v>11.384492294148373</v>
      </c>
      <c r="AB5" s="39">
        <f t="shared" si="0"/>
        <v>11.368987045611746</v>
      </c>
    </row>
    <row r="6" spans="1:28" x14ac:dyDescent="0.2">
      <c r="A6" s="13" t="s">
        <v>10</v>
      </c>
      <c r="B6" s="40" t="str">
        <f t="shared" ref="B6:AB6" si="1">IF(B5&lt;0,"Yes","No")</f>
        <v>No</v>
      </c>
      <c r="C6" s="40" t="str">
        <f t="shared" si="1"/>
        <v>No</v>
      </c>
      <c r="D6" s="40" t="str">
        <f t="shared" si="1"/>
        <v>No</v>
      </c>
      <c r="E6" s="40" t="str">
        <f t="shared" si="1"/>
        <v>No</v>
      </c>
      <c r="F6" s="40" t="str">
        <f t="shared" si="1"/>
        <v>No</v>
      </c>
      <c r="G6" s="40" t="str">
        <f t="shared" si="1"/>
        <v>No</v>
      </c>
      <c r="H6" s="40" t="str">
        <f t="shared" si="1"/>
        <v>No</v>
      </c>
      <c r="I6" s="40" t="str">
        <f t="shared" si="1"/>
        <v>No</v>
      </c>
      <c r="J6" s="40" t="str">
        <f t="shared" si="1"/>
        <v>No</v>
      </c>
      <c r="K6" s="40" t="str">
        <f t="shared" si="1"/>
        <v>No</v>
      </c>
      <c r="L6" s="40" t="str">
        <f t="shared" si="1"/>
        <v>No</v>
      </c>
      <c r="M6" s="40" t="str">
        <f t="shared" si="1"/>
        <v>No</v>
      </c>
      <c r="N6" s="40" t="str">
        <f t="shared" si="1"/>
        <v>No</v>
      </c>
      <c r="O6" s="40" t="str">
        <f t="shared" si="1"/>
        <v>No</v>
      </c>
      <c r="P6" s="40" t="str">
        <f t="shared" si="1"/>
        <v>No</v>
      </c>
      <c r="Q6" s="40" t="str">
        <f t="shared" si="1"/>
        <v>No</v>
      </c>
      <c r="R6" s="40" t="str">
        <f t="shared" si="1"/>
        <v>No</v>
      </c>
      <c r="S6" s="40" t="str">
        <f t="shared" si="1"/>
        <v>No</v>
      </c>
      <c r="T6" s="40" t="str">
        <f t="shared" si="1"/>
        <v>No</v>
      </c>
      <c r="U6" s="40" t="str">
        <f t="shared" si="1"/>
        <v>No</v>
      </c>
      <c r="V6" s="40" t="str">
        <f t="shared" si="1"/>
        <v>No</v>
      </c>
      <c r="W6" s="40" t="str">
        <f t="shared" si="1"/>
        <v>No</v>
      </c>
      <c r="X6" s="40" t="str">
        <f t="shared" si="1"/>
        <v>No</v>
      </c>
      <c r="Y6" s="40" t="str">
        <f t="shared" si="1"/>
        <v>No</v>
      </c>
      <c r="Z6" s="40" t="str">
        <f t="shared" si="1"/>
        <v>No</v>
      </c>
      <c r="AA6" s="40" t="str">
        <f t="shared" si="1"/>
        <v>No</v>
      </c>
      <c r="AB6" s="40" t="str">
        <f t="shared" si="1"/>
        <v>No</v>
      </c>
    </row>
    <row r="7" spans="1:28" x14ac:dyDescent="0.2">
      <c r="A7" s="13" t="s">
        <v>11</v>
      </c>
      <c r="B7" s="41">
        <f t="shared" ref="B7:C7" si="2">IF(B6="Yes",100,0)</f>
        <v>0</v>
      </c>
      <c r="C7" s="41">
        <f t="shared" si="2"/>
        <v>0</v>
      </c>
      <c r="D7" s="41">
        <f>IF(D6="Yes",100,0)</f>
        <v>0</v>
      </c>
      <c r="E7" s="41">
        <f t="shared" ref="E7:AB7" si="3">IF(E6="Yes",100,0)</f>
        <v>0</v>
      </c>
      <c r="F7" s="41">
        <f t="shared" si="3"/>
        <v>0</v>
      </c>
      <c r="G7" s="41">
        <f t="shared" si="3"/>
        <v>0</v>
      </c>
      <c r="H7" s="41">
        <f t="shared" si="3"/>
        <v>0</v>
      </c>
      <c r="I7" s="41">
        <f t="shared" si="3"/>
        <v>0</v>
      </c>
      <c r="J7" s="41">
        <f t="shared" si="3"/>
        <v>0</v>
      </c>
      <c r="K7" s="41">
        <f t="shared" si="3"/>
        <v>0</v>
      </c>
      <c r="L7" s="41">
        <f t="shared" si="3"/>
        <v>0</v>
      </c>
      <c r="M7" s="41">
        <f t="shared" si="3"/>
        <v>0</v>
      </c>
      <c r="N7" s="41">
        <f t="shared" si="3"/>
        <v>0</v>
      </c>
      <c r="O7" s="41">
        <f t="shared" si="3"/>
        <v>0</v>
      </c>
      <c r="P7" s="41">
        <f t="shared" si="3"/>
        <v>0</v>
      </c>
      <c r="Q7" s="41">
        <f t="shared" si="3"/>
        <v>0</v>
      </c>
      <c r="R7" s="41">
        <f t="shared" si="3"/>
        <v>0</v>
      </c>
      <c r="S7" s="41">
        <f t="shared" si="3"/>
        <v>0</v>
      </c>
      <c r="T7" s="41">
        <f t="shared" si="3"/>
        <v>0</v>
      </c>
      <c r="U7" s="41">
        <f t="shared" si="3"/>
        <v>0</v>
      </c>
      <c r="V7" s="41">
        <f t="shared" si="3"/>
        <v>0</v>
      </c>
      <c r="W7" s="41">
        <f t="shared" si="3"/>
        <v>0</v>
      </c>
      <c r="X7" s="41">
        <f t="shared" si="3"/>
        <v>0</v>
      </c>
      <c r="Y7" s="41">
        <f t="shared" si="3"/>
        <v>0</v>
      </c>
      <c r="Z7" s="41">
        <f t="shared" si="3"/>
        <v>0</v>
      </c>
      <c r="AA7" s="41">
        <f t="shared" si="3"/>
        <v>0</v>
      </c>
      <c r="AB7" s="41">
        <f t="shared" si="3"/>
        <v>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1 DYAA'!G$97*1000</f>
        <v>364141.97972252523</v>
      </c>
      <c r="C11" s="6">
        <f>'[2]WRZ 1 DYAA'!H$97*1000</f>
        <v>367151.44576206012</v>
      </c>
      <c r="D11" s="6">
        <f>'[2]WRZ 1 DYAA'!I$97*1000</f>
        <v>378832.29259001586</v>
      </c>
      <c r="E11" s="6">
        <f>'[2]WRZ 1 DYAA'!J$97*1000</f>
        <v>382245.56998891203</v>
      </c>
      <c r="F11" s="6">
        <f>'[2]WRZ 1 DYAA'!K$97*1000</f>
        <v>384915.23386669933</v>
      </c>
      <c r="G11" s="6">
        <f>'[2]WRZ 1 DYAA'!L$97*1000</f>
        <v>386913.49317597511</v>
      </c>
      <c r="H11" s="6">
        <f>'[2]WRZ 1 DYAA'!M$97*1000</f>
        <v>388725.64672330557</v>
      </c>
      <c r="I11" s="6">
        <f>'[2]WRZ 1 DYAA'!N$97*1000</f>
        <v>390291.66714098648</v>
      </c>
      <c r="J11" s="6">
        <f>'[2]WRZ 1 DYAA'!O$97*1000</f>
        <v>391354.89166898112</v>
      </c>
      <c r="K11" s="6">
        <f>'[2]WRZ 1 DYAA'!P$97*1000</f>
        <v>391665.57172268006</v>
      </c>
      <c r="L11" s="6">
        <f>'[2]WRZ 1 DYAA'!Q$97*1000</f>
        <v>391714.77902840072</v>
      </c>
      <c r="M11" s="6">
        <f>'[2]WRZ 1 DYAA'!R$97*1000</f>
        <v>391167.40354358213</v>
      </c>
      <c r="N11" s="6">
        <f>'[2]WRZ 1 DYAA'!S$97*1000</f>
        <v>390272.08890210296</v>
      </c>
      <c r="O11" s="6">
        <f>'[2]WRZ 1 DYAA'!T$97*1000</f>
        <v>389484.84792325459</v>
      </c>
      <c r="P11" s="6">
        <f>'[2]WRZ 1 DYAA'!U$97*1000</f>
        <v>388905.62561907055</v>
      </c>
      <c r="Q11" s="6">
        <f>'[2]WRZ 1 DYAA'!V$97*1000</f>
        <v>388546.4055861829</v>
      </c>
      <c r="R11" s="6">
        <f>'[2]WRZ 1 DYAA'!W$97*1000</f>
        <v>387972.05087620072</v>
      </c>
      <c r="S11" s="6">
        <f>'[2]WRZ 1 DYAA'!X$97*1000</f>
        <v>387228.13640618784</v>
      </c>
      <c r="T11" s="6">
        <f>'[2]WRZ 1 DYAA'!Y$97*1000</f>
        <v>386355.85807382816</v>
      </c>
      <c r="U11" s="6">
        <f>'[2]WRZ 1 DYAA'!Z$97*1000</f>
        <v>385432.80726755323</v>
      </c>
      <c r="V11" s="6">
        <f>'[2]WRZ 1 DYAA'!AA$97*1000</f>
        <v>384574.50557980471</v>
      </c>
      <c r="W11" s="6">
        <f>'[2]WRZ 1 DYAA'!AB$97*1000</f>
        <v>383864.70438504819</v>
      </c>
      <c r="X11" s="6">
        <f>'[2]WRZ 1 DYAA'!AC$97*1000</f>
        <v>382987.10076957528</v>
      </c>
      <c r="Y11" s="6">
        <f>'[2]WRZ 1 DYAA'!AD$97*1000</f>
        <v>382302.36283650133</v>
      </c>
      <c r="Z11" s="6">
        <f>'[2]WRZ 1 DYAA'!AE$97*1000</f>
        <v>381663.98222956125</v>
      </c>
      <c r="AA11" s="6">
        <f>'[2]WRZ 1 DYAA'!AF$97*1000</f>
        <v>381063.77523577982</v>
      </c>
      <c r="AB11" s="6">
        <f>'[2]WRZ 1 DYAA'!AG$97*1000</f>
        <v>380536.58828728279</v>
      </c>
    </row>
    <row r="12" spans="1:28" x14ac:dyDescent="0.2">
      <c r="A12" s="2" t="s">
        <v>13</v>
      </c>
      <c r="B12" s="6">
        <f t="shared" ref="B12:C12" si="4">IF(B6="Yes",B11,0)</f>
        <v>0</v>
      </c>
      <c r="C12" s="6">
        <f t="shared" si="4"/>
        <v>0</v>
      </c>
      <c r="D12" s="6">
        <f>IF(D6="Yes",D11,0)</f>
        <v>0</v>
      </c>
      <c r="E12" s="6">
        <f t="shared" ref="E12:H12" si="5">IF(E6="Yes",E11,0)</f>
        <v>0</v>
      </c>
      <c r="F12" s="6">
        <f t="shared" si="5"/>
        <v>0</v>
      </c>
      <c r="G12" s="6">
        <f t="shared" si="5"/>
        <v>0</v>
      </c>
      <c r="H12" s="6">
        <f t="shared" si="5"/>
        <v>0</v>
      </c>
      <c r="I12" s="6">
        <f t="shared" ref="I12" si="6">IF(I6="Yes",I11,0)</f>
        <v>0</v>
      </c>
      <c r="J12" s="6">
        <f t="shared" ref="J12" si="7">IF(J6="Yes",J11,0)</f>
        <v>0</v>
      </c>
      <c r="K12" s="6">
        <f t="shared" ref="K12:L12" si="8">IF(K6="Yes",K11,0)</f>
        <v>0</v>
      </c>
      <c r="L12" s="6">
        <f t="shared" si="8"/>
        <v>0</v>
      </c>
      <c r="M12" s="6">
        <f t="shared" ref="M12" si="9">IF(M6="Yes",M11,0)</f>
        <v>0</v>
      </c>
      <c r="N12" s="6">
        <f t="shared" ref="N12" si="10">IF(N6="Yes",N11,0)</f>
        <v>0</v>
      </c>
      <c r="O12" s="6">
        <f t="shared" ref="O12:P12" si="11">IF(O6="Yes",O11,0)</f>
        <v>0</v>
      </c>
      <c r="P12" s="6">
        <f t="shared" si="11"/>
        <v>0</v>
      </c>
      <c r="Q12" s="6">
        <f t="shared" ref="Q12" si="12">IF(Q6="Yes",Q11,0)</f>
        <v>0</v>
      </c>
      <c r="R12" s="6">
        <f t="shared" ref="R12" si="13">IF(R6="Yes",R11,0)</f>
        <v>0</v>
      </c>
      <c r="S12" s="6">
        <f t="shared" ref="S12:T12" si="14">IF(S6="Yes",S11,0)</f>
        <v>0</v>
      </c>
      <c r="T12" s="6">
        <f t="shared" si="14"/>
        <v>0</v>
      </c>
      <c r="U12" s="6">
        <f t="shared" ref="U12" si="15">IF(U6="Yes",U11,0)</f>
        <v>0</v>
      </c>
      <c r="V12" s="6">
        <f t="shared" ref="V12" si="16">IF(V6="Yes",V11,0)</f>
        <v>0</v>
      </c>
      <c r="W12" s="6">
        <f t="shared" ref="W12:X12" si="17">IF(W6="Yes",W11,0)</f>
        <v>0</v>
      </c>
      <c r="X12" s="6">
        <f t="shared" si="17"/>
        <v>0</v>
      </c>
      <c r="Y12" s="6">
        <f t="shared" ref="Y12" si="18">IF(Y6="Yes",Y11,0)</f>
        <v>0</v>
      </c>
      <c r="Z12" s="6">
        <f t="shared" ref="Z12" si="19">IF(Z6="Yes",Z11,0)</f>
        <v>0</v>
      </c>
      <c r="AA12" s="6">
        <f t="shared" ref="AA12:AB12" si="20">IF(AA6="Yes",AA11,0)</f>
        <v>0</v>
      </c>
      <c r="AB12" s="6">
        <f t="shared" si="20"/>
        <v>0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(DYAA)'!F$2+'Utilisation (DYAA)'!F$12-Transfers!F$2-Transfers!F$3-Transfers!F$4+Transfers!F$5+Transfers!F$9</f>
        <v>-12.746575435926999</v>
      </c>
      <c r="E14" s="1">
        <f>'Utilisation (DYAA)'!G$2+'Utilisation (DYAA)'!G$12-Transfers!G$2-Transfers!G$3-Transfers!G$4+Transfers!G$5+Transfers!G$9</f>
        <v>-4.9850493885866598</v>
      </c>
      <c r="F14" s="1">
        <f>'Utilisation (DYAA)'!H$2+'Utilisation (DYAA)'!H$12-Transfers!H$2-Transfers!H$3-Transfers!H$4+Transfers!H$5+Transfers!H$9</f>
        <v>-6.7328093218017999</v>
      </c>
      <c r="G14" s="1">
        <f>'Utilisation (DYAA)'!I$2+'Utilisation (DYAA)'!I$12-Transfers!I$2-Transfers!I$3-Transfers!I$4+Transfers!I$5+Transfers!I$9</f>
        <v>-1.9458247938724984</v>
      </c>
      <c r="H14" s="1">
        <f>'Utilisation (DYAA)'!J$2+'Utilisation (DYAA)'!J$12-Transfers!J$2-Transfers!J$3-Transfers!J$4+Transfers!J$5+Transfers!J$9</f>
        <v>6.1643591238306996</v>
      </c>
      <c r="I14" s="1">
        <f>'Utilisation (DYAA)'!K$2+'Utilisation (DYAA)'!K$12-Transfers!K$2-Transfers!K$3-Transfers!K$4+Transfers!K$5+Transfers!K$9</f>
        <v>6.0266482590545793</v>
      </c>
      <c r="J14" s="1">
        <f>'Utilisation (DYAA)'!L$2+'Utilisation (DYAA)'!L$12-Transfers!L$2-Transfers!L$3-Transfers!L$4+Transfers!L$5+Transfers!L$9</f>
        <v>6.6030245308221005</v>
      </c>
      <c r="K14" s="1">
        <f>'Utilisation (DYAA)'!M$2+'Utilisation (DYAA)'!M$12-Transfers!M$2-Transfers!M$3-Transfers!M$4+Transfers!M$5+Transfers!M$9</f>
        <v>7.3409445571246383</v>
      </c>
      <c r="L14" s="1">
        <f>'Utilisation (DYAA)'!N$2+'Utilisation (DYAA)'!N$12-Transfers!N$2-Transfers!N$3-Transfers!N$4+Transfers!N$5+Transfers!N$9</f>
        <v>9.0609412256136004</v>
      </c>
      <c r="M14" s="1">
        <f>'Utilisation (DYAA)'!O$2+'Utilisation (DYAA)'!O$12-Transfers!O$2-Transfers!O$3-Transfers!O$4+Transfers!O$5+Transfers!O$9</f>
        <v>8.9914700213808985</v>
      </c>
      <c r="N14" s="1">
        <f>'Utilisation (DYAA)'!P$2+'Utilisation (DYAA)'!P$12-Transfers!P$2-Transfers!P$3-Transfers!P$4+Transfers!P$5+Transfers!P$9</f>
        <v>7.7503045774220984</v>
      </c>
      <c r="O14" s="1">
        <f>'Utilisation (DYAA)'!Q$2+'Utilisation (DYAA)'!Q$12-Transfers!Q$2-Transfers!Q$3-Transfers!Q$4+Transfers!Q$5+Transfers!Q$9</f>
        <v>6.8989182458314993</v>
      </c>
      <c r="P14" s="1">
        <f>'Utilisation (DYAA)'!R$2+'Utilisation (DYAA)'!R$12-Transfers!R$2-Transfers!R$3-Transfers!R$4+Transfers!R$5+Transfers!R$9</f>
        <v>5.9111661707004988</v>
      </c>
      <c r="Q14" s="1">
        <f>'Utilisation (DYAA)'!S$2+'Utilisation (DYAA)'!S$12-Transfers!S$2-Transfers!S$3-Transfers!S$4+Transfers!S$5+Transfers!S$9</f>
        <v>5.6597303882835979</v>
      </c>
      <c r="R14" s="1">
        <f>'Utilisation (DYAA)'!T$2+'Utilisation (DYAA)'!T$12-Transfers!T$2-Transfers!T$3-Transfers!T$4+Transfers!T$5+Transfers!T$9</f>
        <v>5.3013041769113993</v>
      </c>
      <c r="S14" s="1">
        <f>'Utilisation (DYAA)'!U$2+'Utilisation (DYAA)'!U$12-Transfers!U$2-Transfers!U$3-Transfers!U$4+Transfers!U$5+Transfers!U$9</f>
        <v>6.9573130300357988</v>
      </c>
      <c r="T14" s="1">
        <f>'Utilisation (DYAA)'!V$2+'Utilisation (DYAA)'!V$12-Transfers!V$2-Transfers!V$3-Transfers!V$4+Transfers!V$5+Transfers!V$9</f>
        <v>7.3211307220875979</v>
      </c>
      <c r="U14" s="1">
        <f>'Utilisation (DYAA)'!W$2+'Utilisation (DYAA)'!W$12-Transfers!W$2-Transfers!W$3-Transfers!W$4+Transfers!W$5+Transfers!W$9</f>
        <v>7.5407874676841944</v>
      </c>
      <c r="V14" s="1">
        <f>'Utilisation (DYAA)'!X$2+'Utilisation (DYAA)'!X$12-Transfers!X$2-Transfers!X$3-Transfers!X$4+Transfers!X$5+Transfers!X$9</f>
        <v>7.8241832566149165</v>
      </c>
      <c r="W14" s="1">
        <f>'Utilisation (DYAA)'!Y$2+'Utilisation (DYAA)'!Y$12-Transfers!Y$2-Transfers!Y$3-Transfers!Y$4+Transfers!Y$5+Transfers!Y$9</f>
        <v>8.1980632455251516</v>
      </c>
      <c r="X14" s="1">
        <f>'Utilisation (DYAA)'!Z$2+'Utilisation (DYAA)'!Z$12-Transfers!Z$2-Transfers!Z$3-Transfers!Z$4+Transfers!Z$5+Transfers!Z$9</f>
        <v>8.3026437805687294</v>
      </c>
      <c r="Y14" s="1">
        <f>'Utilisation (DYAA)'!AA$2+'Utilisation (DYAA)'!AA$12-Transfers!AA$2-Transfers!AA$3-Transfers!AA$4+Transfers!AA$5+Transfers!AA$9</f>
        <v>8.5056979766457879</v>
      </c>
      <c r="Z14" s="1">
        <f>'Utilisation (DYAA)'!AB$2+'Utilisation (DYAA)'!AB$12-Transfers!AB$2-Transfers!AB$3-Transfers!AB$4+Transfers!AB$5+Transfers!AB$9</f>
        <v>8.9941814619165896</v>
      </c>
      <c r="AA14" s="1">
        <f>'Utilisation (DYAA)'!AC$2+'Utilisation (DYAA)'!AC$12-Transfers!AC$2-Transfers!AC$3-Transfers!AC$4+Transfers!AC$5+Transfers!AC$9</f>
        <v>9.0575992026301222</v>
      </c>
      <c r="AB14" s="1">
        <f>'Utilisation (DYAA)'!AD$2+'Utilisation (DYAA)'!AD$12-Transfers!AD$2-Transfers!AD$3-Transfers!AD$4+Transfers!AD$5+Transfers!AD$9</f>
        <v>9.5917584067411923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112.05880034807582</v>
      </c>
      <c r="C19" s="39">
        <f t="shared" ref="C19:AB19" si="21">C3+C14</f>
        <v>112.05880034807582</v>
      </c>
      <c r="D19" s="39">
        <f t="shared" si="21"/>
        <v>99.312224912471976</v>
      </c>
      <c r="E19" s="39">
        <f t="shared" si="21"/>
        <v>107.07375095981232</v>
      </c>
      <c r="F19" s="39">
        <f t="shared" si="21"/>
        <v>105.32599102659718</v>
      </c>
      <c r="G19" s="39">
        <f t="shared" si="21"/>
        <v>110.11297555452647</v>
      </c>
      <c r="H19" s="39">
        <f t="shared" si="21"/>
        <v>109.84315947222967</v>
      </c>
      <c r="I19" s="39">
        <f t="shared" si="21"/>
        <v>109.70544860745356</v>
      </c>
      <c r="J19" s="39">
        <f t="shared" si="21"/>
        <v>110.28182487922108</v>
      </c>
      <c r="K19" s="39">
        <f t="shared" si="21"/>
        <v>111.01974490552362</v>
      </c>
      <c r="L19" s="39">
        <f t="shared" si="21"/>
        <v>112.73974157401258</v>
      </c>
      <c r="M19" s="39">
        <f t="shared" si="21"/>
        <v>112.67027036977987</v>
      </c>
      <c r="N19" s="39">
        <f t="shared" si="21"/>
        <v>111.42910492582108</v>
      </c>
      <c r="O19" s="39">
        <f t="shared" si="21"/>
        <v>110.57771859423048</v>
      </c>
      <c r="P19" s="39">
        <f t="shared" si="21"/>
        <v>109.58996651909948</v>
      </c>
      <c r="Q19" s="39">
        <f t="shared" si="21"/>
        <v>109.33853073668257</v>
      </c>
      <c r="R19" s="39">
        <f t="shared" si="21"/>
        <v>108.98010452531038</v>
      </c>
      <c r="S19" s="39">
        <f t="shared" si="21"/>
        <v>110.63611337843477</v>
      </c>
      <c r="T19" s="39">
        <f t="shared" si="21"/>
        <v>110.99993107048658</v>
      </c>
      <c r="U19" s="39">
        <f t="shared" si="21"/>
        <v>111.21958781608318</v>
      </c>
      <c r="V19" s="39">
        <f t="shared" si="21"/>
        <v>111.5029836050139</v>
      </c>
      <c r="W19" s="39">
        <f t="shared" si="21"/>
        <v>111.87686359392413</v>
      </c>
      <c r="X19" s="39">
        <f t="shared" si="21"/>
        <v>111.98144412896771</v>
      </c>
      <c r="Y19" s="39">
        <f t="shared" si="21"/>
        <v>112.18449832504477</v>
      </c>
      <c r="Z19" s="39">
        <f t="shared" si="21"/>
        <v>112.67298181031558</v>
      </c>
      <c r="AA19" s="39">
        <f t="shared" si="21"/>
        <v>112.73639955102911</v>
      </c>
      <c r="AB19" s="39">
        <f t="shared" si="21"/>
        <v>113.27055875514017</v>
      </c>
    </row>
    <row r="20" spans="1:28" x14ac:dyDescent="0.2">
      <c r="A20" s="13" t="s">
        <v>91</v>
      </c>
      <c r="B20" s="39">
        <f>B4</f>
        <v>100.49446789386045</v>
      </c>
      <c r="C20" s="39">
        <f t="shared" ref="C20:AB20" si="22">C4</f>
        <v>98.957512184768831</v>
      </c>
      <c r="D20" s="39">
        <f t="shared" si="22"/>
        <v>97.841661544908462</v>
      </c>
      <c r="E20" s="39">
        <f t="shared" si="22"/>
        <v>95.508024219532913</v>
      </c>
      <c r="F20" s="39">
        <f t="shared" si="22"/>
        <v>94.099830706053126</v>
      </c>
      <c r="G20" s="39">
        <f t="shared" si="22"/>
        <v>93.940433523012103</v>
      </c>
      <c r="H20" s="39">
        <f t="shared" si="22"/>
        <v>93.779623871085249</v>
      </c>
      <c r="I20" s="39">
        <f t="shared" si="22"/>
        <v>93.612707040103786</v>
      </c>
      <c r="J20" s="39">
        <f t="shared" si="22"/>
        <v>93.421365405736736</v>
      </c>
      <c r="K20" s="39">
        <f t="shared" si="22"/>
        <v>93.208406652204587</v>
      </c>
      <c r="L20" s="39">
        <f t="shared" si="22"/>
        <v>93.139936486114564</v>
      </c>
      <c r="M20" s="39">
        <f t="shared" si="22"/>
        <v>93.056533129667855</v>
      </c>
      <c r="N20" s="39">
        <f t="shared" si="22"/>
        <v>92.957998705887476</v>
      </c>
      <c r="O20" s="39">
        <f t="shared" si="22"/>
        <v>92.875004993763397</v>
      </c>
      <c r="P20" s="39">
        <f t="shared" si="22"/>
        <v>92.802411908551235</v>
      </c>
      <c r="Q20" s="39">
        <f t="shared" si="22"/>
        <v>92.735460459129811</v>
      </c>
      <c r="R20" s="39">
        <f t="shared" si="22"/>
        <v>92.67005629848515</v>
      </c>
      <c r="S20" s="39">
        <f t="shared" si="22"/>
        <v>92.596396534011689</v>
      </c>
      <c r="T20" s="39">
        <f t="shared" si="22"/>
        <v>92.526965050867673</v>
      </c>
      <c r="U20" s="39">
        <f t="shared" si="22"/>
        <v>92.453935519171011</v>
      </c>
      <c r="V20" s="39">
        <f t="shared" si="22"/>
        <v>92.391787809486317</v>
      </c>
      <c r="W20" s="39">
        <f t="shared" si="22"/>
        <v>92.338986379709667</v>
      </c>
      <c r="X20" s="39">
        <f t="shared" si="22"/>
        <v>92.277367806088449</v>
      </c>
      <c r="Y20" s="39">
        <f t="shared" si="22"/>
        <v>92.279686198396874</v>
      </c>
      <c r="Z20" s="39">
        <f t="shared" si="22"/>
        <v>92.282287098801248</v>
      </c>
      <c r="AA20" s="39">
        <f t="shared" si="22"/>
        <v>92.294308054250607</v>
      </c>
      <c r="AB20" s="39">
        <f t="shared" si="22"/>
        <v>92.309813302787234</v>
      </c>
    </row>
    <row r="21" spans="1:28" x14ac:dyDescent="0.2">
      <c r="A21" s="13" t="s">
        <v>0</v>
      </c>
      <c r="B21" s="39">
        <f>B19-B20</f>
        <v>11.564332454215375</v>
      </c>
      <c r="C21" s="39">
        <f t="shared" ref="C21:AB21" si="23">C19-C20</f>
        <v>13.10128816330699</v>
      </c>
      <c r="D21" s="39">
        <f t="shared" si="23"/>
        <v>1.4705633675635141</v>
      </c>
      <c r="E21" s="39">
        <f t="shared" si="23"/>
        <v>11.565726740279402</v>
      </c>
      <c r="F21" s="39">
        <f t="shared" si="23"/>
        <v>11.226160320544054</v>
      </c>
      <c r="G21" s="39">
        <f t="shared" si="23"/>
        <v>16.172542031514368</v>
      </c>
      <c r="H21" s="39">
        <f t="shared" si="23"/>
        <v>16.063535601144423</v>
      </c>
      <c r="I21" s="39">
        <f t="shared" si="23"/>
        <v>16.092741567349776</v>
      </c>
      <c r="J21" s="39">
        <f t="shared" si="23"/>
        <v>16.86045947348434</v>
      </c>
      <c r="K21" s="39">
        <f t="shared" si="23"/>
        <v>17.811338253319036</v>
      </c>
      <c r="L21" s="39">
        <f t="shared" si="23"/>
        <v>19.599805087898019</v>
      </c>
      <c r="M21" s="39">
        <f t="shared" si="23"/>
        <v>19.613737240112016</v>
      </c>
      <c r="N21" s="39">
        <f t="shared" si="23"/>
        <v>18.471106219933603</v>
      </c>
      <c r="O21" s="39">
        <f t="shared" si="23"/>
        <v>17.702713600467078</v>
      </c>
      <c r="P21" s="39">
        <f t="shared" si="23"/>
        <v>16.787554610548241</v>
      </c>
      <c r="Q21" s="39">
        <f t="shared" si="23"/>
        <v>16.60307027755276</v>
      </c>
      <c r="R21" s="39">
        <f t="shared" si="23"/>
        <v>16.310048226825231</v>
      </c>
      <c r="S21" s="39">
        <f t="shared" si="23"/>
        <v>18.039716844423083</v>
      </c>
      <c r="T21" s="39">
        <f t="shared" si="23"/>
        <v>18.472966019618909</v>
      </c>
      <c r="U21" s="39">
        <f t="shared" si="23"/>
        <v>18.765652296912165</v>
      </c>
      <c r="V21" s="39">
        <f t="shared" si="23"/>
        <v>19.111195795527578</v>
      </c>
      <c r="W21" s="39">
        <f t="shared" si="23"/>
        <v>19.537877214214461</v>
      </c>
      <c r="X21" s="39">
        <f t="shared" si="23"/>
        <v>19.70407632287926</v>
      </c>
      <c r="Y21" s="39">
        <f t="shared" si="23"/>
        <v>19.904812126647897</v>
      </c>
      <c r="Z21" s="39">
        <f t="shared" si="23"/>
        <v>20.390694711514328</v>
      </c>
      <c r="AA21" s="39">
        <f t="shared" si="23"/>
        <v>20.442091496778502</v>
      </c>
      <c r="AB21" s="39">
        <f t="shared" si="23"/>
        <v>20.960745452352938</v>
      </c>
    </row>
    <row r="22" spans="1:28" x14ac:dyDescent="0.2">
      <c r="A22" s="13" t="s">
        <v>10</v>
      </c>
      <c r="B22" s="40" t="str">
        <f t="shared" ref="B22:AB22" si="24">IF(B21&lt;0,"Yes","No")</f>
        <v>No</v>
      </c>
      <c r="C22" s="40" t="str">
        <f t="shared" si="24"/>
        <v>No</v>
      </c>
      <c r="D22" s="40" t="str">
        <f t="shared" si="24"/>
        <v>No</v>
      </c>
      <c r="E22" s="40" t="str">
        <f t="shared" si="24"/>
        <v>No</v>
      </c>
      <c r="F22" s="40" t="str">
        <f t="shared" si="24"/>
        <v>No</v>
      </c>
      <c r="G22" s="40" t="str">
        <f t="shared" si="24"/>
        <v>No</v>
      </c>
      <c r="H22" s="40" t="str">
        <f t="shared" si="24"/>
        <v>No</v>
      </c>
      <c r="I22" s="40" t="str">
        <f t="shared" si="24"/>
        <v>No</v>
      </c>
      <c r="J22" s="40" t="str">
        <f t="shared" si="24"/>
        <v>No</v>
      </c>
      <c r="K22" s="40" t="str">
        <f t="shared" si="24"/>
        <v>No</v>
      </c>
      <c r="L22" s="40" t="str">
        <f t="shared" si="24"/>
        <v>No</v>
      </c>
      <c r="M22" s="40" t="str">
        <f t="shared" si="24"/>
        <v>No</v>
      </c>
      <c r="N22" s="40" t="str">
        <f t="shared" si="24"/>
        <v>No</v>
      </c>
      <c r="O22" s="40" t="str">
        <f t="shared" si="24"/>
        <v>No</v>
      </c>
      <c r="P22" s="40" t="str">
        <f t="shared" si="24"/>
        <v>No</v>
      </c>
      <c r="Q22" s="40" t="str">
        <f t="shared" si="24"/>
        <v>No</v>
      </c>
      <c r="R22" s="40" t="str">
        <f t="shared" si="24"/>
        <v>No</v>
      </c>
      <c r="S22" s="40" t="str">
        <f t="shared" si="24"/>
        <v>No</v>
      </c>
      <c r="T22" s="40" t="str">
        <f t="shared" si="24"/>
        <v>No</v>
      </c>
      <c r="U22" s="40" t="str">
        <f t="shared" si="24"/>
        <v>No</v>
      </c>
      <c r="V22" s="40" t="str">
        <f t="shared" si="24"/>
        <v>No</v>
      </c>
      <c r="W22" s="40" t="str">
        <f t="shared" si="24"/>
        <v>No</v>
      </c>
      <c r="X22" s="40" t="str">
        <f t="shared" si="24"/>
        <v>No</v>
      </c>
      <c r="Y22" s="40" t="str">
        <f t="shared" si="24"/>
        <v>No</v>
      </c>
      <c r="Z22" s="40" t="str">
        <f t="shared" si="24"/>
        <v>No</v>
      </c>
      <c r="AA22" s="40" t="str">
        <f t="shared" si="24"/>
        <v>No</v>
      </c>
      <c r="AB22" s="40" t="str">
        <f t="shared" si="24"/>
        <v>No</v>
      </c>
    </row>
    <row r="23" spans="1:28" x14ac:dyDescent="0.2">
      <c r="A23" s="13" t="s">
        <v>11</v>
      </c>
      <c r="B23" s="41">
        <f t="shared" ref="B23:C23" si="25">IF(B22="Yes",100,0)</f>
        <v>0</v>
      </c>
      <c r="C23" s="41">
        <f t="shared" si="25"/>
        <v>0</v>
      </c>
      <c r="D23" s="41">
        <f>IF(D22="Yes",100,0)</f>
        <v>0</v>
      </c>
      <c r="E23" s="41">
        <f t="shared" ref="E23:AB23" si="26">IF(E22="Yes",100,0)</f>
        <v>0</v>
      </c>
      <c r="F23" s="41">
        <f t="shared" si="26"/>
        <v>0</v>
      </c>
      <c r="G23" s="41">
        <f t="shared" si="26"/>
        <v>0</v>
      </c>
      <c r="H23" s="41">
        <f t="shared" si="26"/>
        <v>0</v>
      </c>
      <c r="I23" s="41">
        <f t="shared" si="26"/>
        <v>0</v>
      </c>
      <c r="J23" s="41">
        <f t="shared" si="26"/>
        <v>0</v>
      </c>
      <c r="K23" s="41">
        <f t="shared" si="26"/>
        <v>0</v>
      </c>
      <c r="L23" s="41">
        <f t="shared" si="26"/>
        <v>0</v>
      </c>
      <c r="M23" s="41">
        <f t="shared" si="26"/>
        <v>0</v>
      </c>
      <c r="N23" s="41">
        <f t="shared" si="26"/>
        <v>0</v>
      </c>
      <c r="O23" s="41">
        <f t="shared" si="26"/>
        <v>0</v>
      </c>
      <c r="P23" s="41">
        <f t="shared" si="26"/>
        <v>0</v>
      </c>
      <c r="Q23" s="41">
        <f t="shared" si="26"/>
        <v>0</v>
      </c>
      <c r="R23" s="41">
        <f t="shared" si="26"/>
        <v>0</v>
      </c>
      <c r="S23" s="41">
        <f t="shared" si="26"/>
        <v>0</v>
      </c>
      <c r="T23" s="41">
        <f t="shared" si="26"/>
        <v>0</v>
      </c>
      <c r="U23" s="41">
        <f t="shared" si="26"/>
        <v>0</v>
      </c>
      <c r="V23" s="41">
        <f t="shared" si="26"/>
        <v>0</v>
      </c>
      <c r="W23" s="41">
        <f t="shared" si="26"/>
        <v>0</v>
      </c>
      <c r="X23" s="41">
        <f t="shared" si="26"/>
        <v>0</v>
      </c>
      <c r="Y23" s="41">
        <f t="shared" si="26"/>
        <v>0</v>
      </c>
      <c r="Z23" s="41">
        <f t="shared" si="26"/>
        <v>0</v>
      </c>
      <c r="AA23" s="41">
        <f t="shared" si="26"/>
        <v>0</v>
      </c>
      <c r="AB23" s="41">
        <f t="shared" si="26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27">B11</f>
        <v>364141.97972252523</v>
      </c>
      <c r="C26" s="6">
        <f t="shared" si="27"/>
        <v>367151.44576206012</v>
      </c>
      <c r="D26" s="6">
        <f t="shared" si="27"/>
        <v>378832.29259001586</v>
      </c>
      <c r="E26" s="6">
        <f t="shared" si="27"/>
        <v>382245.56998891203</v>
      </c>
      <c r="F26" s="6">
        <f t="shared" si="27"/>
        <v>384915.23386669933</v>
      </c>
      <c r="G26" s="6">
        <f t="shared" si="27"/>
        <v>386913.49317597511</v>
      </c>
      <c r="H26" s="6">
        <f t="shared" si="27"/>
        <v>388725.64672330557</v>
      </c>
      <c r="I26" s="6">
        <f t="shared" si="27"/>
        <v>390291.66714098648</v>
      </c>
      <c r="J26" s="6">
        <f t="shared" si="27"/>
        <v>391354.89166898112</v>
      </c>
      <c r="K26" s="6">
        <f t="shared" si="27"/>
        <v>391665.57172268006</v>
      </c>
      <c r="L26" s="6">
        <f t="shared" si="27"/>
        <v>391714.77902840072</v>
      </c>
      <c r="M26" s="6">
        <f t="shared" si="27"/>
        <v>391167.40354358213</v>
      </c>
      <c r="N26" s="6">
        <f t="shared" si="27"/>
        <v>390272.08890210296</v>
      </c>
      <c r="O26" s="6">
        <f t="shared" si="27"/>
        <v>389484.84792325459</v>
      </c>
      <c r="P26" s="6">
        <f t="shared" si="27"/>
        <v>388905.62561907055</v>
      </c>
      <c r="Q26" s="6">
        <f t="shared" si="27"/>
        <v>388546.4055861829</v>
      </c>
      <c r="R26" s="6">
        <f t="shared" si="27"/>
        <v>387972.05087620072</v>
      </c>
      <c r="S26" s="6">
        <f t="shared" si="27"/>
        <v>387228.13640618784</v>
      </c>
      <c r="T26" s="6">
        <f t="shared" si="27"/>
        <v>386355.85807382816</v>
      </c>
      <c r="U26" s="6">
        <f t="shared" si="27"/>
        <v>385432.80726755323</v>
      </c>
      <c r="V26" s="6">
        <f t="shared" si="27"/>
        <v>384574.50557980471</v>
      </c>
      <c r="W26" s="6">
        <f t="shared" si="27"/>
        <v>383864.70438504819</v>
      </c>
      <c r="X26" s="6">
        <f t="shared" si="27"/>
        <v>382987.10076957528</v>
      </c>
      <c r="Y26" s="6">
        <f t="shared" si="27"/>
        <v>382302.36283650133</v>
      </c>
      <c r="Z26" s="6">
        <f t="shared" si="27"/>
        <v>381663.98222956125</v>
      </c>
      <c r="AA26" s="6">
        <f t="shared" si="27"/>
        <v>381063.77523577982</v>
      </c>
      <c r="AB26" s="6">
        <f t="shared" si="27"/>
        <v>380536.58828728279</v>
      </c>
    </row>
    <row r="27" spans="1:28" x14ac:dyDescent="0.2">
      <c r="A27" s="2" t="s">
        <v>13</v>
      </c>
      <c r="B27" s="6">
        <f t="shared" ref="B27:C27" si="28">IF(B22="Yes",B26,0)</f>
        <v>0</v>
      </c>
      <c r="C27" s="6">
        <f t="shared" si="28"/>
        <v>0</v>
      </c>
      <c r="D27" s="6">
        <f>IF(D22="Yes",D26,0)</f>
        <v>0</v>
      </c>
      <c r="E27" s="6">
        <f t="shared" ref="E27:AB27" si="29">IF(E22="Yes",E26,0)</f>
        <v>0</v>
      </c>
      <c r="F27" s="6">
        <f t="shared" si="29"/>
        <v>0</v>
      </c>
      <c r="G27" s="6">
        <f t="shared" si="29"/>
        <v>0</v>
      </c>
      <c r="H27" s="6">
        <f t="shared" si="29"/>
        <v>0</v>
      </c>
      <c r="I27" s="6">
        <f t="shared" si="29"/>
        <v>0</v>
      </c>
      <c r="J27" s="6">
        <f t="shared" si="29"/>
        <v>0</v>
      </c>
      <c r="K27" s="6">
        <f t="shared" si="29"/>
        <v>0</v>
      </c>
      <c r="L27" s="6">
        <f t="shared" si="29"/>
        <v>0</v>
      </c>
      <c r="M27" s="6">
        <f t="shared" si="29"/>
        <v>0</v>
      </c>
      <c r="N27" s="6">
        <f t="shared" si="29"/>
        <v>0</v>
      </c>
      <c r="O27" s="6">
        <f t="shared" si="29"/>
        <v>0</v>
      </c>
      <c r="P27" s="6">
        <f t="shared" si="29"/>
        <v>0</v>
      </c>
      <c r="Q27" s="6">
        <f t="shared" si="29"/>
        <v>0</v>
      </c>
      <c r="R27" s="6">
        <f t="shared" si="29"/>
        <v>0</v>
      </c>
      <c r="S27" s="6">
        <f t="shared" si="29"/>
        <v>0</v>
      </c>
      <c r="T27" s="6">
        <f t="shared" si="29"/>
        <v>0</v>
      </c>
      <c r="U27" s="6">
        <f t="shared" si="29"/>
        <v>0</v>
      </c>
      <c r="V27" s="6">
        <f t="shared" si="29"/>
        <v>0</v>
      </c>
      <c r="W27" s="6">
        <f t="shared" si="29"/>
        <v>0</v>
      </c>
      <c r="X27" s="6">
        <f t="shared" si="29"/>
        <v>0</v>
      </c>
      <c r="Y27" s="6">
        <f t="shared" si="29"/>
        <v>0</v>
      </c>
      <c r="Z27" s="6">
        <f t="shared" si="29"/>
        <v>0</v>
      </c>
      <c r="AA27" s="6">
        <f t="shared" si="29"/>
        <v>0</v>
      </c>
      <c r="AB27" s="6">
        <f t="shared" si="29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/>
  </sheetViews>
  <sheetFormatPr defaultRowHeight="12.75" x14ac:dyDescent="0.2"/>
  <cols>
    <col min="1" max="1" width="25" customWidth="1"/>
    <col min="2" max="2" width="12.42578125" customWidth="1"/>
    <col min="3" max="3" width="10.28515625" customWidth="1"/>
    <col min="4" max="4" width="8.7109375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[1]WRZ2!B$8+[1]WRZ2!B$22</f>
        <v>131.59745465545893</v>
      </c>
      <c r="C3" s="39">
        <f>[1]WRZ2!C$8+[1]WRZ2!C$22</f>
        <v>130.50654556454984</v>
      </c>
      <c r="D3" s="39">
        <f>[1]WRZ2!D$8+[1]WRZ2!D$22</f>
        <v>129.41563647400002</v>
      </c>
      <c r="E3" s="39">
        <f>[1]WRZ2!E$8+[1]WRZ2!E$22</f>
        <v>128.32472738300001</v>
      </c>
      <c r="F3" s="39">
        <f>[1]WRZ2!F$8+[1]WRZ2!F$22</f>
        <v>127.23381829100001</v>
      </c>
      <c r="G3" s="39">
        <f>[1]WRZ2!G$8+[1]WRZ2!G$22</f>
        <v>126.14290920100001</v>
      </c>
      <c r="H3" s="39">
        <f>[1]WRZ2!H$8+[1]WRZ2!H$22</f>
        <v>116.04200011100001</v>
      </c>
      <c r="I3" s="39">
        <f>[1]WRZ2!I$8+[1]WRZ2!I$22</f>
        <v>114.95109102100001</v>
      </c>
      <c r="J3" s="39">
        <f>[1]WRZ2!J$8+[1]WRZ2!J$22</f>
        <v>113.860181931</v>
      </c>
      <c r="K3" s="39">
        <f>[1]WRZ2!K$8+[1]WRZ2!K$22</f>
        <v>112.769272841</v>
      </c>
      <c r="L3" s="39">
        <f>[1]WRZ2!L$8+[1]WRZ2!L$22</f>
        <v>111.67836375100001</v>
      </c>
      <c r="M3" s="39">
        <f>[1]WRZ2!M$8+[1]WRZ2!M$22</f>
        <v>110.587454651</v>
      </c>
      <c r="N3" s="39">
        <f>[1]WRZ2!N$8+[1]WRZ2!N$22</f>
        <v>110.132909201</v>
      </c>
      <c r="O3" s="39">
        <f>[1]WRZ2!O$8+[1]WRZ2!O$22</f>
        <v>109.787454651</v>
      </c>
      <c r="P3" s="39">
        <f>[1]WRZ2!P$8+[1]WRZ2!P$22</f>
        <v>109.442000111</v>
      </c>
      <c r="Q3" s="39">
        <f>[1]WRZ2!Q$8+[1]WRZ2!Q$22</f>
        <v>109.096545561</v>
      </c>
      <c r="R3" s="39">
        <f>[1]WRZ2!R$8+[1]WRZ2!R$22</f>
        <v>108.75109102100001</v>
      </c>
      <c r="S3" s="39">
        <f>[1]WRZ2!S$8+[1]WRZ2!S$22</f>
        <v>108.40563647100001</v>
      </c>
      <c r="T3" s="39">
        <f>[1]WRZ2!T$8+[1]WRZ2!T$22</f>
        <v>108.060181931</v>
      </c>
      <c r="U3" s="39">
        <f>[1]WRZ2!U$8+[1]WRZ2!U$22</f>
        <v>107.714727381</v>
      </c>
      <c r="V3" s="39">
        <f>[1]WRZ2!V$8+[1]WRZ2!V$22</f>
        <v>107.36927284100001</v>
      </c>
      <c r="W3" s="39">
        <f>[1]WRZ2!W$8+[1]WRZ2!W$22</f>
        <v>107.02381829100001</v>
      </c>
      <c r="X3" s="39">
        <f>[1]WRZ2!X$8+[1]WRZ2!X$22</f>
        <v>106.67836375100001</v>
      </c>
      <c r="Y3" s="39">
        <f>[1]WRZ2!Y$8+[1]WRZ2!Y$22</f>
        <v>106.33290920100001</v>
      </c>
      <c r="Z3" s="39">
        <f>[1]WRZ2!Z$8+[1]WRZ2!Z$22</f>
        <v>105.98745465100001</v>
      </c>
      <c r="AA3" s="39">
        <f>[1]WRZ2!AA$8+[1]WRZ2!AA$22</f>
        <v>105.642000111</v>
      </c>
      <c r="AB3" s="39">
        <f>[1]WRZ2!AB$8+[1]WRZ2!AB$22</f>
        <v>105.296545561</v>
      </c>
    </row>
    <row r="4" spans="1:28" x14ac:dyDescent="0.2">
      <c r="A4" s="13" t="s">
        <v>91</v>
      </c>
      <c r="B4" s="39">
        <f>[1]WRZ2!B$12</f>
        <v>132.36159504423469</v>
      </c>
      <c r="C4" s="39">
        <f>[1]WRZ2!C$12</f>
        <v>129.8507858571752</v>
      </c>
      <c r="D4" s="39">
        <f>[1]WRZ2!D$12</f>
        <v>128.03423214928313</v>
      </c>
      <c r="E4" s="39">
        <f>[1]WRZ2!E$12</f>
        <v>125.6081280645295</v>
      </c>
      <c r="F4" s="39">
        <f>[1]WRZ2!F$12</f>
        <v>124.11171688473155</v>
      </c>
      <c r="G4" s="39">
        <f>[1]WRZ2!G$12</f>
        <v>124.09301620746393</v>
      </c>
      <c r="H4" s="39">
        <f>[1]WRZ2!H$12</f>
        <v>124.06846906490463</v>
      </c>
      <c r="I4" s="39">
        <f>[1]WRZ2!I$12</f>
        <v>124.04278189371718</v>
      </c>
      <c r="J4" s="39">
        <f>[1]WRZ2!J$12</f>
        <v>123.99887365967491</v>
      </c>
      <c r="K4" s="39">
        <f>[1]WRZ2!K$12</f>
        <v>123.94752541212885</v>
      </c>
      <c r="L4" s="39">
        <f>[1]WRZ2!L$12</f>
        <v>124.0876699587287</v>
      </c>
      <c r="M4" s="39">
        <f>[1]WRZ2!M$12</f>
        <v>124.23292727527948</v>
      </c>
      <c r="N4" s="39">
        <f>[1]WRZ2!N$12</f>
        <v>124.36985132611126</v>
      </c>
      <c r="O4" s="39">
        <f>[1]WRZ2!O$12</f>
        <v>124.5169934842379</v>
      </c>
      <c r="P4" s="39">
        <f>[1]WRZ2!P$12</f>
        <v>124.66255385965314</v>
      </c>
      <c r="Q4" s="39">
        <f>[1]WRZ2!Q$12</f>
        <v>124.81559827673955</v>
      </c>
      <c r="R4" s="39">
        <f>[1]WRZ2!R$12</f>
        <v>124.9781288163984</v>
      </c>
      <c r="S4" s="39">
        <f>[1]WRZ2!S$12</f>
        <v>125.13652809237649</v>
      </c>
      <c r="T4" s="39">
        <f>[1]WRZ2!T$12</f>
        <v>125.30071083743223</v>
      </c>
      <c r="U4" s="39">
        <f>[1]WRZ2!U$12</f>
        <v>125.46159528167901</v>
      </c>
      <c r="V4" s="39">
        <f>[1]WRZ2!V$12</f>
        <v>125.63536826243279</v>
      </c>
      <c r="W4" s="39">
        <f>[1]WRZ2!W$12</f>
        <v>125.81504558751638</v>
      </c>
      <c r="X4" s="39">
        <f>[1]WRZ2!X$12</f>
        <v>125.99148160791796</v>
      </c>
      <c r="Y4" s="39">
        <f>[1]WRZ2!Y$12</f>
        <v>126.24858775933382</v>
      </c>
      <c r="Z4" s="39">
        <f>[1]WRZ2!Z$12</f>
        <v>126.50530129031317</v>
      </c>
      <c r="AA4" s="39">
        <f>[1]WRZ2!AA$12</f>
        <v>126.77535344174471</v>
      </c>
      <c r="AB4" s="39">
        <f>[1]WRZ2!AB$12</f>
        <v>127.04774215967829</v>
      </c>
    </row>
    <row r="5" spans="1:28" x14ac:dyDescent="0.2">
      <c r="A5" s="13" t="s">
        <v>0</v>
      </c>
      <c r="B5" s="39">
        <f>B3-B4</f>
        <v>-0.76414038877575763</v>
      </c>
      <c r="C5" s="39">
        <f t="shared" ref="C5:AB5" si="0">C3-C4</f>
        <v>0.65575970737464218</v>
      </c>
      <c r="D5" s="39">
        <f t="shared" si="0"/>
        <v>1.3814043247168968</v>
      </c>
      <c r="E5" s="39">
        <f t="shared" si="0"/>
        <v>2.7165993184705144</v>
      </c>
      <c r="F5" s="39">
        <f t="shared" si="0"/>
        <v>3.122101406268456</v>
      </c>
      <c r="G5" s="39">
        <f t="shared" si="0"/>
        <v>2.0498929935360763</v>
      </c>
      <c r="H5" s="39">
        <f t="shared" si="0"/>
        <v>-8.0264689539046259</v>
      </c>
      <c r="I5" s="39">
        <f t="shared" si="0"/>
        <v>-9.0916908727171659</v>
      </c>
      <c r="J5" s="39">
        <f t="shared" si="0"/>
        <v>-10.138691728674914</v>
      </c>
      <c r="K5" s="39">
        <f t="shared" si="0"/>
        <v>-11.178252571128851</v>
      </c>
      <c r="L5" s="39">
        <f t="shared" si="0"/>
        <v>-12.40930620772869</v>
      </c>
      <c r="M5" s="39">
        <f t="shared" si="0"/>
        <v>-13.645472624279478</v>
      </c>
      <c r="N5" s="39">
        <f t="shared" si="0"/>
        <v>-14.236942125111256</v>
      </c>
      <c r="O5" s="39">
        <f t="shared" si="0"/>
        <v>-14.729538833237896</v>
      </c>
      <c r="P5" s="39">
        <f t="shared" si="0"/>
        <v>-15.220553748653145</v>
      </c>
      <c r="Q5" s="39">
        <f t="shared" si="0"/>
        <v>-15.719052715739551</v>
      </c>
      <c r="R5" s="39">
        <f t="shared" si="0"/>
        <v>-16.227037795398388</v>
      </c>
      <c r="S5" s="39">
        <f t="shared" si="0"/>
        <v>-16.730891621376486</v>
      </c>
      <c r="T5" s="39">
        <f t="shared" si="0"/>
        <v>-17.240528906432232</v>
      </c>
      <c r="U5" s="39">
        <f t="shared" si="0"/>
        <v>-17.746867900679007</v>
      </c>
      <c r="V5" s="39">
        <f t="shared" si="0"/>
        <v>-18.26609542143278</v>
      </c>
      <c r="W5" s="39">
        <f t="shared" si="0"/>
        <v>-18.791227296516368</v>
      </c>
      <c r="X5" s="39">
        <f t="shared" si="0"/>
        <v>-19.313117856917955</v>
      </c>
      <c r="Y5" s="39">
        <f t="shared" si="0"/>
        <v>-19.915678558333809</v>
      </c>
      <c r="Z5" s="39">
        <f t="shared" si="0"/>
        <v>-20.517846639313163</v>
      </c>
      <c r="AA5" s="39">
        <f t="shared" si="0"/>
        <v>-21.133353330744711</v>
      </c>
      <c r="AB5" s="39">
        <f t="shared" si="0"/>
        <v>-21.751196598678291</v>
      </c>
    </row>
    <row r="6" spans="1:28" x14ac:dyDescent="0.2">
      <c r="A6" s="13" t="s">
        <v>10</v>
      </c>
      <c r="B6" s="40" t="str">
        <f t="shared" ref="B6:AB6" si="1">IF(B5&lt;0,"Yes","No")</f>
        <v>Yes</v>
      </c>
      <c r="C6" s="40" t="str">
        <f t="shared" si="1"/>
        <v>No</v>
      </c>
      <c r="D6" s="40" t="str">
        <f t="shared" si="1"/>
        <v>No</v>
      </c>
      <c r="E6" s="40" t="str">
        <f t="shared" si="1"/>
        <v>No</v>
      </c>
      <c r="F6" s="40" t="str">
        <f t="shared" si="1"/>
        <v>No</v>
      </c>
      <c r="G6" s="40" t="str">
        <f t="shared" si="1"/>
        <v>No</v>
      </c>
      <c r="H6" s="40" t="str">
        <f t="shared" si="1"/>
        <v>Yes</v>
      </c>
      <c r="I6" s="40" t="str">
        <f t="shared" si="1"/>
        <v>Yes</v>
      </c>
      <c r="J6" s="40" t="str">
        <f t="shared" si="1"/>
        <v>Yes</v>
      </c>
      <c r="K6" s="40" t="str">
        <f t="shared" si="1"/>
        <v>Yes</v>
      </c>
      <c r="L6" s="40" t="str">
        <f t="shared" si="1"/>
        <v>Yes</v>
      </c>
      <c r="M6" s="40" t="str">
        <f t="shared" si="1"/>
        <v>Yes</v>
      </c>
      <c r="N6" s="40" t="str">
        <f t="shared" si="1"/>
        <v>Yes</v>
      </c>
      <c r="O6" s="40" t="str">
        <f t="shared" si="1"/>
        <v>Yes</v>
      </c>
      <c r="P6" s="40" t="str">
        <f t="shared" si="1"/>
        <v>Yes</v>
      </c>
      <c r="Q6" s="40" t="str">
        <f t="shared" si="1"/>
        <v>Yes</v>
      </c>
      <c r="R6" s="40" t="str">
        <f t="shared" si="1"/>
        <v>Yes</v>
      </c>
      <c r="S6" s="40" t="str">
        <f t="shared" si="1"/>
        <v>Yes</v>
      </c>
      <c r="T6" s="40" t="str">
        <f t="shared" si="1"/>
        <v>Yes</v>
      </c>
      <c r="U6" s="40" t="str">
        <f t="shared" si="1"/>
        <v>Yes</v>
      </c>
      <c r="V6" s="40" t="str">
        <f t="shared" si="1"/>
        <v>Yes</v>
      </c>
      <c r="W6" s="40" t="str">
        <f t="shared" si="1"/>
        <v>Yes</v>
      </c>
      <c r="X6" s="40" t="str">
        <f t="shared" si="1"/>
        <v>Yes</v>
      </c>
      <c r="Y6" s="40" t="str">
        <f t="shared" si="1"/>
        <v>Yes</v>
      </c>
      <c r="Z6" s="40" t="str">
        <f t="shared" si="1"/>
        <v>Yes</v>
      </c>
      <c r="AA6" s="40" t="str">
        <f t="shared" si="1"/>
        <v>Yes</v>
      </c>
      <c r="AB6" s="40" t="str">
        <f t="shared" si="1"/>
        <v>Yes</v>
      </c>
    </row>
    <row r="7" spans="1:28" x14ac:dyDescent="0.2">
      <c r="A7" s="13" t="s">
        <v>11</v>
      </c>
      <c r="B7" s="41">
        <f t="shared" ref="B7:C7" si="2">IF(B6="Yes",100,0)</f>
        <v>100</v>
      </c>
      <c r="C7" s="41">
        <f t="shared" si="2"/>
        <v>0</v>
      </c>
      <c r="D7" s="41">
        <f>IF(D6="Yes",100,0)</f>
        <v>0</v>
      </c>
      <c r="E7" s="41">
        <f t="shared" ref="E7:AB7" si="3">IF(E6="Yes",100,0)</f>
        <v>0</v>
      </c>
      <c r="F7" s="41">
        <f t="shared" si="3"/>
        <v>0</v>
      </c>
      <c r="G7" s="41">
        <f t="shared" si="3"/>
        <v>0</v>
      </c>
      <c r="H7" s="41">
        <f t="shared" si="3"/>
        <v>100</v>
      </c>
      <c r="I7" s="41">
        <f t="shared" si="3"/>
        <v>100</v>
      </c>
      <c r="J7" s="41">
        <f t="shared" si="3"/>
        <v>100</v>
      </c>
      <c r="K7" s="41">
        <f t="shared" si="3"/>
        <v>100</v>
      </c>
      <c r="L7" s="41">
        <f t="shared" si="3"/>
        <v>100</v>
      </c>
      <c r="M7" s="41">
        <f t="shared" si="3"/>
        <v>100</v>
      </c>
      <c r="N7" s="41">
        <f t="shared" si="3"/>
        <v>100</v>
      </c>
      <c r="O7" s="41">
        <f t="shared" si="3"/>
        <v>100</v>
      </c>
      <c r="P7" s="41">
        <f t="shared" si="3"/>
        <v>100</v>
      </c>
      <c r="Q7" s="41">
        <f t="shared" si="3"/>
        <v>100</v>
      </c>
      <c r="R7" s="41">
        <f t="shared" si="3"/>
        <v>100</v>
      </c>
      <c r="S7" s="41">
        <f t="shared" si="3"/>
        <v>100</v>
      </c>
      <c r="T7" s="41">
        <f t="shared" si="3"/>
        <v>100</v>
      </c>
      <c r="U7" s="41">
        <f t="shared" si="3"/>
        <v>100</v>
      </c>
      <c r="V7" s="41">
        <f t="shared" si="3"/>
        <v>100</v>
      </c>
      <c r="W7" s="41">
        <f t="shared" si="3"/>
        <v>100</v>
      </c>
      <c r="X7" s="41">
        <f t="shared" si="3"/>
        <v>100</v>
      </c>
      <c r="Y7" s="41">
        <f t="shared" si="3"/>
        <v>100</v>
      </c>
      <c r="Z7" s="41">
        <f t="shared" si="3"/>
        <v>100</v>
      </c>
      <c r="AA7" s="41">
        <f t="shared" si="3"/>
        <v>100</v>
      </c>
      <c r="AB7" s="41">
        <f t="shared" si="3"/>
        <v>100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2 DYAA'!G$97*1000</f>
        <v>439397.41875463608</v>
      </c>
      <c r="C11" s="6">
        <f>'[2]WRZ 2 DYAA'!H$97*1000</f>
        <v>443444.79899432498</v>
      </c>
      <c r="D11" s="6">
        <f>'[2]WRZ 2 DYAA'!I$97*1000</f>
        <v>457621.76558337169</v>
      </c>
      <c r="E11" s="6">
        <f>'[2]WRZ 2 DYAA'!J$97*1000</f>
        <v>461861.97713293333</v>
      </c>
      <c r="F11" s="6">
        <f>'[2]WRZ 2 DYAA'!K$97*1000</f>
        <v>465768.78052337636</v>
      </c>
      <c r="G11" s="6">
        <f>'[2]WRZ 2 DYAA'!L$97*1000</f>
        <v>469275.78755216778</v>
      </c>
      <c r="H11" s="6">
        <f>'[2]WRZ 2 DYAA'!M$97*1000</f>
        <v>472643.90697852266</v>
      </c>
      <c r="I11" s="6">
        <f>'[2]WRZ 2 DYAA'!N$97*1000</f>
        <v>475808.54235198203</v>
      </c>
      <c r="J11" s="6">
        <f>'[2]WRZ 2 DYAA'!O$97*1000</f>
        <v>478720.55823667103</v>
      </c>
      <c r="K11" s="6">
        <f>'[2]WRZ 2 DYAA'!P$97*1000</f>
        <v>481375.31880795769</v>
      </c>
      <c r="L11" s="6">
        <f>'[2]WRZ 2 DYAA'!Q$97*1000</f>
        <v>484157.69613664696</v>
      </c>
      <c r="M11" s="6">
        <f>'[2]WRZ 2 DYAA'!R$97*1000</f>
        <v>486791.49897527881</v>
      </c>
      <c r="N11" s="6">
        <f>'[2]WRZ 2 DYAA'!S$97*1000</f>
        <v>489218.98487356765</v>
      </c>
      <c r="O11" s="6">
        <f>'[2]WRZ 2 DYAA'!T$97*1000</f>
        <v>491613.1201359182</v>
      </c>
      <c r="P11" s="6">
        <f>'[2]WRZ 2 DYAA'!U$97*1000</f>
        <v>493784.67086545436</v>
      </c>
      <c r="Q11" s="6">
        <f>'[2]WRZ 2 DYAA'!V$97*1000</f>
        <v>496284.06575224118</v>
      </c>
      <c r="R11" s="6">
        <f>'[2]WRZ 2 DYAA'!W$97*1000</f>
        <v>498700.23973769468</v>
      </c>
      <c r="S11" s="6">
        <f>'[2]WRZ 2 DYAA'!X$97*1000</f>
        <v>501052.87062635337</v>
      </c>
      <c r="T11" s="6">
        <f>'[2]WRZ 2 DYAA'!Y$97*1000</f>
        <v>503275.9896605761</v>
      </c>
      <c r="U11" s="6">
        <f>'[2]WRZ 2 DYAA'!Z$97*1000</f>
        <v>505462.31582759228</v>
      </c>
      <c r="V11" s="6">
        <f>'[2]WRZ 2 DYAA'!AA$97*1000</f>
        <v>507684.43569035095</v>
      </c>
      <c r="W11" s="6">
        <f>'[2]WRZ 2 DYAA'!AB$97*1000</f>
        <v>509946.53979005635</v>
      </c>
      <c r="X11" s="6">
        <f>'[2]WRZ 2 DYAA'!AC$97*1000</f>
        <v>512194.0835188101</v>
      </c>
      <c r="Y11" s="6">
        <f>'[2]WRZ 2 DYAA'!AD$97*1000</f>
        <v>514491.25174131914</v>
      </c>
      <c r="Z11" s="6">
        <f>'[2]WRZ 2 DYAA'!AE$97*1000</f>
        <v>516826.52582900412</v>
      </c>
      <c r="AA11" s="6">
        <f>'[2]WRZ 2 DYAA'!AF$97*1000</f>
        <v>519201.55356119515</v>
      </c>
      <c r="AB11" s="6">
        <f>'[2]WRZ 2 DYAA'!AG$97*1000</f>
        <v>521603.45686149062</v>
      </c>
    </row>
    <row r="12" spans="1:28" x14ac:dyDescent="0.2">
      <c r="A12" s="2" t="s">
        <v>13</v>
      </c>
      <c r="B12" s="6">
        <f t="shared" ref="B12:C12" si="4">IF(B6="Yes",B11,0)</f>
        <v>439397.41875463608</v>
      </c>
      <c r="C12" s="6">
        <f t="shared" si="4"/>
        <v>0</v>
      </c>
      <c r="D12" s="6">
        <f>IF(D6="Yes",D11,0)</f>
        <v>0</v>
      </c>
      <c r="E12" s="6">
        <f t="shared" ref="E12:AB12" si="5">IF(E6="Yes",E11,0)</f>
        <v>0</v>
      </c>
      <c r="F12" s="6">
        <f t="shared" si="5"/>
        <v>0</v>
      </c>
      <c r="G12" s="6">
        <f t="shared" si="5"/>
        <v>0</v>
      </c>
      <c r="H12" s="6">
        <f t="shared" si="5"/>
        <v>472643.90697852266</v>
      </c>
      <c r="I12" s="6">
        <f t="shared" si="5"/>
        <v>475808.54235198203</v>
      </c>
      <c r="J12" s="6">
        <f t="shared" si="5"/>
        <v>478720.55823667103</v>
      </c>
      <c r="K12" s="6">
        <f t="shared" si="5"/>
        <v>481375.31880795769</v>
      </c>
      <c r="L12" s="6">
        <f t="shared" si="5"/>
        <v>484157.69613664696</v>
      </c>
      <c r="M12" s="6">
        <f t="shared" si="5"/>
        <v>486791.49897527881</v>
      </c>
      <c r="N12" s="6">
        <f t="shared" si="5"/>
        <v>489218.98487356765</v>
      </c>
      <c r="O12" s="6">
        <f t="shared" si="5"/>
        <v>491613.1201359182</v>
      </c>
      <c r="P12" s="6">
        <f t="shared" si="5"/>
        <v>493784.67086545436</v>
      </c>
      <c r="Q12" s="6">
        <f t="shared" si="5"/>
        <v>496284.06575224118</v>
      </c>
      <c r="R12" s="6">
        <f t="shared" si="5"/>
        <v>498700.23973769468</v>
      </c>
      <c r="S12" s="6">
        <f t="shared" si="5"/>
        <v>501052.87062635337</v>
      </c>
      <c r="T12" s="6">
        <f t="shared" si="5"/>
        <v>503275.9896605761</v>
      </c>
      <c r="U12" s="6">
        <f t="shared" si="5"/>
        <v>505462.31582759228</v>
      </c>
      <c r="V12" s="6">
        <f t="shared" si="5"/>
        <v>507684.43569035095</v>
      </c>
      <c r="W12" s="6">
        <f t="shared" si="5"/>
        <v>509946.53979005635</v>
      </c>
      <c r="X12" s="6">
        <f t="shared" si="5"/>
        <v>512194.0835188101</v>
      </c>
      <c r="Y12" s="6">
        <f t="shared" si="5"/>
        <v>514491.25174131914</v>
      </c>
      <c r="Z12" s="6">
        <f t="shared" si="5"/>
        <v>516826.52582900412</v>
      </c>
      <c r="AA12" s="6">
        <f t="shared" si="5"/>
        <v>519201.55356119515</v>
      </c>
      <c r="AB12" s="6">
        <f t="shared" si="5"/>
        <v>521603.45686149062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(DYAA)'!F$3+'Utilisation (DYAA)'!F$13+Transfers!F$2+Transfers!F$10</f>
        <v>2.8757207939999998</v>
      </c>
      <c r="E14" s="1">
        <f>'Utilisation (DYAA)'!G$3+'Utilisation (DYAA)'!G$13+Transfers!G$2+Transfers!G$10</f>
        <v>3.1371208869999996</v>
      </c>
      <c r="F14" s="1">
        <f>'Utilisation (DYAA)'!H$3+'Utilisation (DYAA)'!H$13+Transfers!H$2+Transfers!H$10</f>
        <v>18.04767993109818</v>
      </c>
      <c r="G14" s="1">
        <f>'Utilisation (DYAA)'!I$3+'Utilisation (DYAA)'!I$13+Transfers!I$2+Transfers!I$10</f>
        <v>21.170434456874339</v>
      </c>
      <c r="H14" s="1">
        <f>'Utilisation (DYAA)'!J$3+'Utilisation (DYAA)'!J$13+Transfers!J$2+Transfers!J$10</f>
        <v>31.829413523405798</v>
      </c>
      <c r="I14" s="1">
        <f>'Utilisation (DYAA)'!K$3+'Utilisation (DYAA)'!K$13+Transfers!K$2+Transfers!K$10</f>
        <v>32.610899371576501</v>
      </c>
      <c r="J14" s="1">
        <f>'Utilisation (DYAA)'!L$3+'Utilisation (DYAA)'!L$13+Transfers!L$2+Transfers!L$10</f>
        <v>33.764180080589199</v>
      </c>
      <c r="K14" s="1">
        <f>'Utilisation (DYAA)'!M$3+'Utilisation (DYAA)'!M$13+Transfers!M$2+Transfers!M$10</f>
        <v>34.905923714333497</v>
      </c>
      <c r="L14" s="1">
        <f>'Utilisation (DYAA)'!N$3+'Utilisation (DYAA)'!N$13+Transfers!N$2+Transfers!N$10</f>
        <v>36.202284346961903</v>
      </c>
      <c r="M14" s="1">
        <f>'Utilisation (DYAA)'!O$3+'Utilisation (DYAA)'!O$13+Transfers!O$2+Transfers!O$10</f>
        <v>37.511508135430198</v>
      </c>
      <c r="N14" s="1">
        <f>'Utilisation (DYAA)'!P$3+'Utilisation (DYAA)'!P$13+Transfers!P$2+Transfers!P$10</f>
        <v>38.147536352226197</v>
      </c>
      <c r="O14" s="1">
        <f>'Utilisation (DYAA)'!Q$3+'Utilisation (DYAA)'!Q$13+Transfers!Q$2+Transfers!Q$10</f>
        <v>38.698443260280598</v>
      </c>
      <c r="P14" s="1">
        <f>'Utilisation (DYAA)'!R$3+'Utilisation (DYAA)'!R$13+Transfers!R$2+Transfers!R$10</f>
        <v>39.261194810630698</v>
      </c>
      <c r="Q14" s="1">
        <f>'Utilisation (DYAA)'!S$3+'Utilisation (DYAA)'!S$13+Transfers!S$2+Transfers!S$10</f>
        <v>38.845661205220303</v>
      </c>
      <c r="R14" s="1">
        <f>'Utilisation (DYAA)'!T$3+'Utilisation (DYAA)'!T$13+Transfers!T$2+Transfers!T$10</f>
        <v>40.413004141667102</v>
      </c>
      <c r="S14" s="1">
        <f>'Utilisation (DYAA)'!U$3+'Utilisation (DYAA)'!U$13+Transfers!U$2+Transfers!U$10</f>
        <v>40.99078251147764</v>
      </c>
      <c r="T14" s="1">
        <f>'Utilisation (DYAA)'!V$3+'Utilisation (DYAA)'!V$13+Transfers!V$2+Transfers!V$10</f>
        <v>41.584663166048479</v>
      </c>
      <c r="U14" s="1">
        <f>'Utilisation (DYAA)'!W$3+'Utilisation (DYAA)'!W$13+Transfers!W$2+Transfers!W$10</f>
        <v>42.330939324804916</v>
      </c>
      <c r="V14" s="1">
        <f>'Utilisation (DYAA)'!X$3+'Utilisation (DYAA)'!X$13+Transfers!X$2+Transfers!X$10</f>
        <v>42.093261762484055</v>
      </c>
      <c r="W14" s="1">
        <f>'Utilisation (DYAA)'!Y$3+'Utilisation (DYAA)'!Y$13+Transfers!Y$2+Transfers!Y$10</f>
        <v>42.864530095243794</v>
      </c>
      <c r="X14" s="1">
        <f>'Utilisation (DYAA)'!Z$3+'Utilisation (DYAA)'!Z$13+Transfers!Z$2+Transfers!Z$10</f>
        <v>42.401083239716591</v>
      </c>
      <c r="Y14" s="1">
        <f>'Utilisation (DYAA)'!AA$3+'Utilisation (DYAA)'!AA$13+Transfers!AA$2+Transfers!AA$10</f>
        <v>43.170601882307096</v>
      </c>
      <c r="Z14" s="1">
        <f>'Utilisation (DYAA)'!AB$3+'Utilisation (DYAA)'!AB$13+Transfers!AB$2+Transfers!AB$10</f>
        <v>43.780202378483189</v>
      </c>
      <c r="AA14" s="1">
        <f>'Utilisation (DYAA)'!AC$3+'Utilisation (DYAA)'!AC$13+Transfers!AC$2+Transfers!AC$10</f>
        <v>44.403107084880389</v>
      </c>
      <c r="AB14" s="1">
        <f>'Utilisation (DYAA)'!AD$3+'Utilisation (DYAA)'!AD$13+Transfers!AD$2+Transfers!AD$10</f>
        <v>50.260286716617088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131.59745465545893</v>
      </c>
      <c r="C19" s="39">
        <f t="shared" ref="C19:AB19" si="6">C3+C14</f>
        <v>130.50654556454984</v>
      </c>
      <c r="D19" s="39">
        <f t="shared" si="6"/>
        <v>132.29135726800001</v>
      </c>
      <c r="E19" s="39">
        <f t="shared" si="6"/>
        <v>131.46184827000002</v>
      </c>
      <c r="F19" s="39">
        <f t="shared" si="6"/>
        <v>145.28149822209818</v>
      </c>
      <c r="G19" s="39">
        <f t="shared" si="6"/>
        <v>147.31334365787436</v>
      </c>
      <c r="H19" s="39">
        <f t="shared" si="6"/>
        <v>147.8714136344058</v>
      </c>
      <c r="I19" s="39">
        <f t="shared" si="6"/>
        <v>147.56199039257652</v>
      </c>
      <c r="J19" s="39">
        <f t="shared" si="6"/>
        <v>147.6243620115892</v>
      </c>
      <c r="K19" s="39">
        <f t="shared" si="6"/>
        <v>147.67519655533351</v>
      </c>
      <c r="L19" s="39">
        <f t="shared" si="6"/>
        <v>147.88064809796191</v>
      </c>
      <c r="M19" s="39">
        <f t="shared" si="6"/>
        <v>148.09896278643021</v>
      </c>
      <c r="N19" s="39">
        <f t="shared" si="6"/>
        <v>148.2804455532262</v>
      </c>
      <c r="O19" s="39">
        <f t="shared" si="6"/>
        <v>148.4858979112806</v>
      </c>
      <c r="P19" s="39">
        <f t="shared" si="6"/>
        <v>148.70319492163071</v>
      </c>
      <c r="Q19" s="39">
        <f t="shared" si="6"/>
        <v>147.94220676622029</v>
      </c>
      <c r="R19" s="39">
        <f t="shared" si="6"/>
        <v>149.16409516266711</v>
      </c>
      <c r="S19" s="39">
        <f t="shared" si="6"/>
        <v>149.39641898247766</v>
      </c>
      <c r="T19" s="39">
        <f t="shared" si="6"/>
        <v>149.64484509704849</v>
      </c>
      <c r="U19" s="39">
        <f t="shared" si="6"/>
        <v>150.04566670580493</v>
      </c>
      <c r="V19" s="39">
        <f t="shared" si="6"/>
        <v>149.46253460348407</v>
      </c>
      <c r="W19" s="39">
        <f t="shared" si="6"/>
        <v>149.88834838624382</v>
      </c>
      <c r="X19" s="39">
        <f t="shared" si="6"/>
        <v>149.0794469907166</v>
      </c>
      <c r="Y19" s="39">
        <f t="shared" si="6"/>
        <v>149.5035110833071</v>
      </c>
      <c r="Z19" s="39">
        <f t="shared" si="6"/>
        <v>149.76765702948319</v>
      </c>
      <c r="AA19" s="39">
        <f t="shared" si="6"/>
        <v>150.04510719588041</v>
      </c>
      <c r="AB19" s="39">
        <f t="shared" si="6"/>
        <v>155.5568322776171</v>
      </c>
    </row>
    <row r="20" spans="1:28" x14ac:dyDescent="0.2">
      <c r="A20" s="13" t="s">
        <v>91</v>
      </c>
      <c r="B20" s="39">
        <f>B4</f>
        <v>132.36159504423469</v>
      </c>
      <c r="C20" s="39">
        <f t="shared" ref="C20:AB20" si="7">C4</f>
        <v>129.8507858571752</v>
      </c>
      <c r="D20" s="39">
        <f t="shared" si="7"/>
        <v>128.03423214928313</v>
      </c>
      <c r="E20" s="39">
        <f t="shared" si="7"/>
        <v>125.6081280645295</v>
      </c>
      <c r="F20" s="39">
        <f t="shared" si="7"/>
        <v>124.11171688473155</v>
      </c>
      <c r="G20" s="39">
        <f t="shared" si="7"/>
        <v>124.09301620746393</v>
      </c>
      <c r="H20" s="39">
        <f t="shared" si="7"/>
        <v>124.06846906490463</v>
      </c>
      <c r="I20" s="39">
        <f t="shared" si="7"/>
        <v>124.04278189371718</v>
      </c>
      <c r="J20" s="39">
        <f t="shared" si="7"/>
        <v>123.99887365967491</v>
      </c>
      <c r="K20" s="39">
        <f t="shared" si="7"/>
        <v>123.94752541212885</v>
      </c>
      <c r="L20" s="39">
        <f t="shared" si="7"/>
        <v>124.0876699587287</v>
      </c>
      <c r="M20" s="39">
        <f t="shared" si="7"/>
        <v>124.23292727527948</v>
      </c>
      <c r="N20" s="39">
        <f t="shared" si="7"/>
        <v>124.36985132611126</v>
      </c>
      <c r="O20" s="39">
        <f t="shared" si="7"/>
        <v>124.5169934842379</v>
      </c>
      <c r="P20" s="39">
        <f t="shared" si="7"/>
        <v>124.66255385965314</v>
      </c>
      <c r="Q20" s="39">
        <f t="shared" si="7"/>
        <v>124.81559827673955</v>
      </c>
      <c r="R20" s="39">
        <f t="shared" si="7"/>
        <v>124.9781288163984</v>
      </c>
      <c r="S20" s="39">
        <f t="shared" si="7"/>
        <v>125.13652809237649</v>
      </c>
      <c r="T20" s="39">
        <f t="shared" si="7"/>
        <v>125.30071083743223</v>
      </c>
      <c r="U20" s="39">
        <f t="shared" si="7"/>
        <v>125.46159528167901</v>
      </c>
      <c r="V20" s="39">
        <f t="shared" si="7"/>
        <v>125.63536826243279</v>
      </c>
      <c r="W20" s="39">
        <f t="shared" si="7"/>
        <v>125.81504558751638</v>
      </c>
      <c r="X20" s="39">
        <f t="shared" si="7"/>
        <v>125.99148160791796</v>
      </c>
      <c r="Y20" s="39">
        <f t="shared" si="7"/>
        <v>126.24858775933382</v>
      </c>
      <c r="Z20" s="39">
        <f t="shared" si="7"/>
        <v>126.50530129031317</v>
      </c>
      <c r="AA20" s="39">
        <f t="shared" si="7"/>
        <v>126.77535344174471</v>
      </c>
      <c r="AB20" s="39">
        <f t="shared" si="7"/>
        <v>127.04774215967829</v>
      </c>
    </row>
    <row r="21" spans="1:28" x14ac:dyDescent="0.2">
      <c r="A21" s="13" t="s">
        <v>0</v>
      </c>
      <c r="B21" s="39">
        <f>B19-B20</f>
        <v>-0.76414038877575763</v>
      </c>
      <c r="C21" s="39">
        <f t="shared" ref="C21:AB21" si="8">C19-C20</f>
        <v>0.65575970737464218</v>
      </c>
      <c r="D21" s="39">
        <f t="shared" si="8"/>
        <v>4.2571251187168855</v>
      </c>
      <c r="E21" s="39">
        <f t="shared" si="8"/>
        <v>5.8537202054705233</v>
      </c>
      <c r="F21" s="39">
        <f t="shared" si="8"/>
        <v>21.169781337366629</v>
      </c>
      <c r="G21" s="39">
        <f t="shared" si="8"/>
        <v>23.220327450410423</v>
      </c>
      <c r="H21" s="39">
        <f t="shared" si="8"/>
        <v>23.802944569501165</v>
      </c>
      <c r="I21" s="39">
        <f t="shared" si="8"/>
        <v>23.519208498859342</v>
      </c>
      <c r="J21" s="39">
        <f t="shared" si="8"/>
        <v>23.625488351914285</v>
      </c>
      <c r="K21" s="39">
        <f t="shared" si="8"/>
        <v>23.72767114320466</v>
      </c>
      <c r="L21" s="39">
        <f t="shared" si="8"/>
        <v>23.792978139233213</v>
      </c>
      <c r="M21" s="39">
        <f t="shared" si="8"/>
        <v>23.866035511150727</v>
      </c>
      <c r="N21" s="39">
        <f t="shared" si="8"/>
        <v>23.910594227114942</v>
      </c>
      <c r="O21" s="39">
        <f t="shared" si="8"/>
        <v>23.968904427042702</v>
      </c>
      <c r="P21" s="39">
        <f t="shared" si="8"/>
        <v>24.040641061977567</v>
      </c>
      <c r="Q21" s="39">
        <f t="shared" si="8"/>
        <v>23.126608489480745</v>
      </c>
      <c r="R21" s="39">
        <f t="shared" si="8"/>
        <v>24.185966346268714</v>
      </c>
      <c r="S21" s="39">
        <f t="shared" si="8"/>
        <v>24.259890890101161</v>
      </c>
      <c r="T21" s="39">
        <f t="shared" si="8"/>
        <v>24.344134259616254</v>
      </c>
      <c r="U21" s="39">
        <f t="shared" si="8"/>
        <v>24.584071424125923</v>
      </c>
      <c r="V21" s="39">
        <f t="shared" si="8"/>
        <v>23.827166341051282</v>
      </c>
      <c r="W21" s="39">
        <f t="shared" si="8"/>
        <v>24.07330279872744</v>
      </c>
      <c r="X21" s="39">
        <f t="shared" si="8"/>
        <v>23.087965382798643</v>
      </c>
      <c r="Y21" s="39">
        <f t="shared" si="8"/>
        <v>23.254923323973287</v>
      </c>
      <c r="Z21" s="39">
        <f t="shared" si="8"/>
        <v>23.262355739170019</v>
      </c>
      <c r="AA21" s="39">
        <f t="shared" si="8"/>
        <v>23.269753754135692</v>
      </c>
      <c r="AB21" s="39">
        <f t="shared" si="8"/>
        <v>28.509090117938811</v>
      </c>
    </row>
    <row r="22" spans="1:28" x14ac:dyDescent="0.2">
      <c r="A22" s="13" t="s">
        <v>10</v>
      </c>
      <c r="B22" s="40" t="str">
        <f t="shared" ref="B22:AB22" si="9">IF(B21&lt;0,"Yes","No")</f>
        <v>Yes</v>
      </c>
      <c r="C22" s="40" t="str">
        <f t="shared" si="9"/>
        <v>No</v>
      </c>
      <c r="D22" s="40" t="str">
        <f t="shared" si="9"/>
        <v>No</v>
      </c>
      <c r="E22" s="40" t="str">
        <f t="shared" si="9"/>
        <v>No</v>
      </c>
      <c r="F22" s="40" t="str">
        <f t="shared" si="9"/>
        <v>No</v>
      </c>
      <c r="G22" s="40" t="str">
        <f t="shared" si="9"/>
        <v>No</v>
      </c>
      <c r="H22" s="40" t="str">
        <f t="shared" si="9"/>
        <v>No</v>
      </c>
      <c r="I22" s="40" t="str">
        <f t="shared" si="9"/>
        <v>No</v>
      </c>
      <c r="J22" s="40" t="str">
        <f t="shared" si="9"/>
        <v>No</v>
      </c>
      <c r="K22" s="40" t="str">
        <f t="shared" si="9"/>
        <v>No</v>
      </c>
      <c r="L22" s="40" t="str">
        <f t="shared" si="9"/>
        <v>No</v>
      </c>
      <c r="M22" s="40" t="str">
        <f t="shared" si="9"/>
        <v>No</v>
      </c>
      <c r="N22" s="40" t="str">
        <f t="shared" si="9"/>
        <v>No</v>
      </c>
      <c r="O22" s="40" t="str">
        <f t="shared" si="9"/>
        <v>No</v>
      </c>
      <c r="P22" s="40" t="str">
        <f t="shared" si="9"/>
        <v>No</v>
      </c>
      <c r="Q22" s="40" t="str">
        <f t="shared" si="9"/>
        <v>No</v>
      </c>
      <c r="R22" s="40" t="str">
        <f t="shared" si="9"/>
        <v>No</v>
      </c>
      <c r="S22" s="40" t="str">
        <f t="shared" si="9"/>
        <v>No</v>
      </c>
      <c r="T22" s="40" t="str">
        <f t="shared" si="9"/>
        <v>No</v>
      </c>
      <c r="U22" s="40" t="str">
        <f t="shared" si="9"/>
        <v>No</v>
      </c>
      <c r="V22" s="40" t="str">
        <f t="shared" si="9"/>
        <v>No</v>
      </c>
      <c r="W22" s="40" t="str">
        <f t="shared" si="9"/>
        <v>No</v>
      </c>
      <c r="X22" s="40" t="str">
        <f t="shared" si="9"/>
        <v>No</v>
      </c>
      <c r="Y22" s="40" t="str">
        <f t="shared" si="9"/>
        <v>No</v>
      </c>
      <c r="Z22" s="40" t="str">
        <f t="shared" si="9"/>
        <v>No</v>
      </c>
      <c r="AA22" s="40" t="str">
        <f t="shared" si="9"/>
        <v>No</v>
      </c>
      <c r="AB22" s="40" t="str">
        <f t="shared" si="9"/>
        <v>No</v>
      </c>
    </row>
    <row r="23" spans="1:28" x14ac:dyDescent="0.2">
      <c r="A23" s="13" t="s">
        <v>11</v>
      </c>
      <c r="B23" s="41">
        <f t="shared" ref="B23:C23" si="10">IF(B22="Yes",100,0)</f>
        <v>100</v>
      </c>
      <c r="C23" s="41">
        <f t="shared" si="10"/>
        <v>0</v>
      </c>
      <c r="D23" s="41">
        <f>IF(D22="Yes",100,0)</f>
        <v>0</v>
      </c>
      <c r="E23" s="41">
        <f t="shared" ref="E23:AB23" si="11">IF(E22="Yes",100,0)</f>
        <v>0</v>
      </c>
      <c r="F23" s="41">
        <f t="shared" si="11"/>
        <v>0</v>
      </c>
      <c r="G23" s="41">
        <f t="shared" si="11"/>
        <v>0</v>
      </c>
      <c r="H23" s="41">
        <f t="shared" si="11"/>
        <v>0</v>
      </c>
      <c r="I23" s="41">
        <f t="shared" si="11"/>
        <v>0</v>
      </c>
      <c r="J23" s="41">
        <f t="shared" si="11"/>
        <v>0</v>
      </c>
      <c r="K23" s="41">
        <f t="shared" si="11"/>
        <v>0</v>
      </c>
      <c r="L23" s="41">
        <f t="shared" si="11"/>
        <v>0</v>
      </c>
      <c r="M23" s="41">
        <f t="shared" si="11"/>
        <v>0</v>
      </c>
      <c r="N23" s="41">
        <f t="shared" si="11"/>
        <v>0</v>
      </c>
      <c r="O23" s="41">
        <f t="shared" si="11"/>
        <v>0</v>
      </c>
      <c r="P23" s="41">
        <f t="shared" si="11"/>
        <v>0</v>
      </c>
      <c r="Q23" s="41">
        <f t="shared" si="11"/>
        <v>0</v>
      </c>
      <c r="R23" s="41">
        <f t="shared" si="11"/>
        <v>0</v>
      </c>
      <c r="S23" s="41">
        <f t="shared" si="11"/>
        <v>0</v>
      </c>
      <c r="T23" s="41">
        <f t="shared" si="11"/>
        <v>0</v>
      </c>
      <c r="U23" s="41">
        <f t="shared" si="11"/>
        <v>0</v>
      </c>
      <c r="V23" s="41">
        <f t="shared" si="11"/>
        <v>0</v>
      </c>
      <c r="W23" s="41">
        <f t="shared" si="11"/>
        <v>0</v>
      </c>
      <c r="X23" s="41">
        <f t="shared" si="11"/>
        <v>0</v>
      </c>
      <c r="Y23" s="41">
        <f t="shared" si="11"/>
        <v>0</v>
      </c>
      <c r="Z23" s="41">
        <f t="shared" si="11"/>
        <v>0</v>
      </c>
      <c r="AA23" s="41">
        <f t="shared" si="11"/>
        <v>0</v>
      </c>
      <c r="AB23" s="41">
        <f t="shared" si="11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12">B11</f>
        <v>439397.41875463608</v>
      </c>
      <c r="C26" s="6">
        <f t="shared" si="12"/>
        <v>443444.79899432498</v>
      </c>
      <c r="D26" s="6">
        <f t="shared" si="12"/>
        <v>457621.76558337169</v>
      </c>
      <c r="E26" s="6">
        <f t="shared" si="12"/>
        <v>461861.97713293333</v>
      </c>
      <c r="F26" s="6">
        <f t="shared" si="12"/>
        <v>465768.78052337636</v>
      </c>
      <c r="G26" s="6">
        <f t="shared" si="12"/>
        <v>469275.78755216778</v>
      </c>
      <c r="H26" s="6">
        <f t="shared" si="12"/>
        <v>472643.90697852266</v>
      </c>
      <c r="I26" s="6">
        <f t="shared" si="12"/>
        <v>475808.54235198203</v>
      </c>
      <c r="J26" s="6">
        <f t="shared" si="12"/>
        <v>478720.55823667103</v>
      </c>
      <c r="K26" s="6">
        <f t="shared" si="12"/>
        <v>481375.31880795769</v>
      </c>
      <c r="L26" s="6">
        <f t="shared" si="12"/>
        <v>484157.69613664696</v>
      </c>
      <c r="M26" s="6">
        <f t="shared" si="12"/>
        <v>486791.49897527881</v>
      </c>
      <c r="N26" s="6">
        <f t="shared" si="12"/>
        <v>489218.98487356765</v>
      </c>
      <c r="O26" s="6">
        <f t="shared" si="12"/>
        <v>491613.1201359182</v>
      </c>
      <c r="P26" s="6">
        <f t="shared" si="12"/>
        <v>493784.67086545436</v>
      </c>
      <c r="Q26" s="6">
        <f t="shared" si="12"/>
        <v>496284.06575224118</v>
      </c>
      <c r="R26" s="6">
        <f t="shared" si="12"/>
        <v>498700.23973769468</v>
      </c>
      <c r="S26" s="6">
        <f t="shared" si="12"/>
        <v>501052.87062635337</v>
      </c>
      <c r="T26" s="6">
        <f t="shared" si="12"/>
        <v>503275.9896605761</v>
      </c>
      <c r="U26" s="6">
        <f t="shared" si="12"/>
        <v>505462.31582759228</v>
      </c>
      <c r="V26" s="6">
        <f t="shared" si="12"/>
        <v>507684.43569035095</v>
      </c>
      <c r="W26" s="6">
        <f t="shared" si="12"/>
        <v>509946.53979005635</v>
      </c>
      <c r="X26" s="6">
        <f t="shared" si="12"/>
        <v>512194.0835188101</v>
      </c>
      <c r="Y26" s="6">
        <f t="shared" si="12"/>
        <v>514491.25174131914</v>
      </c>
      <c r="Z26" s="6">
        <f t="shared" si="12"/>
        <v>516826.52582900412</v>
      </c>
      <c r="AA26" s="6">
        <f t="shared" si="12"/>
        <v>519201.55356119515</v>
      </c>
      <c r="AB26" s="6">
        <f t="shared" si="12"/>
        <v>521603.45686149062</v>
      </c>
    </row>
    <row r="27" spans="1:28" x14ac:dyDescent="0.2">
      <c r="A27" s="2" t="s">
        <v>13</v>
      </c>
      <c r="B27" s="6">
        <f t="shared" ref="B27:C27" si="13">IF(B22="Yes",B26,0)</f>
        <v>439397.41875463608</v>
      </c>
      <c r="C27" s="6">
        <f t="shared" si="13"/>
        <v>0</v>
      </c>
      <c r="D27" s="6">
        <f>IF(D22="Yes",D26,0)</f>
        <v>0</v>
      </c>
      <c r="E27" s="6">
        <f t="shared" ref="E27:AB27" si="14">IF(E22="Yes",E26,0)</f>
        <v>0</v>
      </c>
      <c r="F27" s="6">
        <f t="shared" si="14"/>
        <v>0</v>
      </c>
      <c r="G27" s="6">
        <f t="shared" si="14"/>
        <v>0</v>
      </c>
      <c r="H27" s="6">
        <f t="shared" si="14"/>
        <v>0</v>
      </c>
      <c r="I27" s="6">
        <f t="shared" si="14"/>
        <v>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6">
        <f t="shared" si="14"/>
        <v>0</v>
      </c>
      <c r="N27" s="6">
        <f t="shared" si="14"/>
        <v>0</v>
      </c>
      <c r="O27" s="6">
        <f t="shared" si="14"/>
        <v>0</v>
      </c>
      <c r="P27" s="6">
        <f t="shared" si="14"/>
        <v>0</v>
      </c>
      <c r="Q27" s="6">
        <f t="shared" si="14"/>
        <v>0</v>
      </c>
      <c r="R27" s="6">
        <f t="shared" si="14"/>
        <v>0</v>
      </c>
      <c r="S27" s="6">
        <f t="shared" si="14"/>
        <v>0</v>
      </c>
      <c r="T27" s="6">
        <f t="shared" si="14"/>
        <v>0</v>
      </c>
      <c r="U27" s="6">
        <f t="shared" si="14"/>
        <v>0</v>
      </c>
      <c r="V27" s="6">
        <f t="shared" si="14"/>
        <v>0</v>
      </c>
      <c r="W27" s="6">
        <f t="shared" si="14"/>
        <v>0</v>
      </c>
      <c r="X27" s="6">
        <f t="shared" si="14"/>
        <v>0</v>
      </c>
      <c r="Y27" s="6">
        <f t="shared" si="14"/>
        <v>0</v>
      </c>
      <c r="Z27" s="6">
        <f t="shared" si="14"/>
        <v>0</v>
      </c>
      <c r="AA27" s="6">
        <f t="shared" si="14"/>
        <v>0</v>
      </c>
      <c r="AB27" s="6">
        <f t="shared" si="14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D7" sqref="D7:AB7"/>
    </sheetView>
  </sheetViews>
  <sheetFormatPr defaultRowHeight="12.75" x14ac:dyDescent="0.2"/>
  <cols>
    <col min="1" max="1" width="25" customWidth="1"/>
    <col min="2" max="2" width="12.42578125" customWidth="1"/>
    <col min="3" max="3" width="10.28515625" customWidth="1"/>
    <col min="4" max="4" width="8.7109375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[1]WRZ3!B$8+[1]WRZ3!B$22</f>
        <v>209.9845699830158</v>
      </c>
      <c r="C3" s="39">
        <f>[1]WRZ3!C$8+[1]WRZ3!C$22</f>
        <v>209.89844558110192</v>
      </c>
      <c r="D3" s="39">
        <f>[1]WRZ3!D$8+[1]WRZ3!D$22</f>
        <v>210.11232117670002</v>
      </c>
      <c r="E3" s="39">
        <f>[1]WRZ3!E$8+[1]WRZ3!E$22</f>
        <v>210.02619677480001</v>
      </c>
      <c r="F3" s="39">
        <f>[1]WRZ3!F$8+[1]WRZ3!F$22</f>
        <v>209.9400723729</v>
      </c>
      <c r="G3" s="39">
        <f>[1]WRZ3!G$8+[1]WRZ3!G$22</f>
        <v>209.85394797090001</v>
      </c>
      <c r="H3" s="39">
        <f>[1]WRZ3!H$8+[1]WRZ3!H$22</f>
        <v>227.95782356900003</v>
      </c>
      <c r="I3" s="39">
        <f>[1]WRZ3!I$8+[1]WRZ3!I$22</f>
        <v>227.73169916700002</v>
      </c>
      <c r="J3" s="39">
        <f>[1]WRZ3!J$8+[1]WRZ3!J$22</f>
        <v>227.50557476500001</v>
      </c>
      <c r="K3" s="39">
        <f>[1]WRZ3!K$8+[1]WRZ3!K$22</f>
        <v>227.27945036300002</v>
      </c>
      <c r="L3" s="39">
        <f>[1]WRZ3!L$8+[1]WRZ3!L$22</f>
        <v>227.05332596100001</v>
      </c>
      <c r="M3" s="39">
        <f>[1]WRZ3!M$8+[1]WRZ3!M$22</f>
        <v>226.827201559</v>
      </c>
      <c r="N3" s="39">
        <f>[1]WRZ3!N$8+[1]WRZ3!N$22</f>
        <v>226.65131639200001</v>
      </c>
      <c r="O3" s="39">
        <f>[1]WRZ3!O$8+[1]WRZ3!O$22</f>
        <v>226.47404366500001</v>
      </c>
      <c r="P3" s="39">
        <f>[1]WRZ3!P$8+[1]WRZ3!P$22</f>
        <v>226.30677093700001</v>
      </c>
      <c r="Q3" s="39">
        <f>[1]WRZ3!Q$8+[1]WRZ3!Q$22</f>
        <v>226.13949821</v>
      </c>
      <c r="R3" s="39">
        <f>[1]WRZ3!R$8+[1]WRZ3!R$22</f>
        <v>225.97222548300002</v>
      </c>
      <c r="S3" s="39">
        <f>[1]WRZ3!S$8+[1]WRZ3!S$22</f>
        <v>225.80495275600003</v>
      </c>
      <c r="T3" s="39">
        <f>[1]WRZ3!T$8+[1]WRZ3!T$22</f>
        <v>225.63768002800003</v>
      </c>
      <c r="U3" s="39">
        <f>[1]WRZ3!U$8+[1]WRZ3!U$22</f>
        <v>225.47040730100002</v>
      </c>
      <c r="V3" s="39">
        <f>[1]WRZ3!V$8+[1]WRZ3!V$22</f>
        <v>225.30313457400001</v>
      </c>
      <c r="W3" s="39">
        <f>[1]WRZ3!W$8+[1]WRZ3!W$22</f>
        <v>225.135861847</v>
      </c>
      <c r="X3" s="39">
        <f>[1]WRZ3!X$8+[1]WRZ3!X$22</f>
        <v>224.968589119</v>
      </c>
      <c r="Y3" s="39">
        <f>[1]WRZ3!Y$8+[1]WRZ3!Y$22</f>
        <v>224.791316392</v>
      </c>
      <c r="Z3" s="39">
        <f>[1]WRZ3!Z$8+[1]WRZ3!Z$22</f>
        <v>224.62404366500002</v>
      </c>
      <c r="AA3" s="39">
        <f>[1]WRZ3!AA$8+[1]WRZ3!AA$22</f>
        <v>224.45677093700002</v>
      </c>
      <c r="AB3" s="39">
        <f>[1]WRZ3!AB$8+[1]WRZ3!AB$22</f>
        <v>224.28949821</v>
      </c>
    </row>
    <row r="4" spans="1:28" x14ac:dyDescent="0.2">
      <c r="A4" s="13" t="s">
        <v>91</v>
      </c>
      <c r="B4" s="39">
        <f>[1]WRZ3!B$12</f>
        <v>189.19950002923571</v>
      </c>
      <c r="C4" s="39">
        <f>[1]WRZ3!C$12</f>
        <v>189.01320891380701</v>
      </c>
      <c r="D4" s="39">
        <f>[1]WRZ3!D$12</f>
        <v>190.27492766321973</v>
      </c>
      <c r="E4" s="39">
        <f>[1]WRZ3!E$12</f>
        <v>191.05472120296821</v>
      </c>
      <c r="F4" s="39">
        <f>[1]WRZ3!F$12</f>
        <v>191.87052357950006</v>
      </c>
      <c r="G4" s="39">
        <f>[1]WRZ3!G$12</f>
        <v>192.66401563488722</v>
      </c>
      <c r="H4" s="39">
        <f>[1]WRZ3!H$12</f>
        <v>193.40720525340052</v>
      </c>
      <c r="I4" s="39">
        <f>[1]WRZ3!I$12</f>
        <v>194.1520076079122</v>
      </c>
      <c r="J4" s="39">
        <f>[1]WRZ3!J$12</f>
        <v>194.85511417656846</v>
      </c>
      <c r="K4" s="39">
        <f>[1]WRZ3!K$12</f>
        <v>195.51471008927055</v>
      </c>
      <c r="L4" s="39">
        <f>[1]WRZ3!L$12</f>
        <v>196.64995394070201</v>
      </c>
      <c r="M4" s="39">
        <f>[1]WRZ3!M$12</f>
        <v>197.77730387581116</v>
      </c>
      <c r="N4" s="39">
        <f>[1]WRZ3!N$12</f>
        <v>198.88536949603861</v>
      </c>
      <c r="O4" s="39">
        <f>[1]WRZ3!O$12</f>
        <v>199.99802069546891</v>
      </c>
      <c r="P4" s="39">
        <f>[1]WRZ3!P$12</f>
        <v>201.11189427078762</v>
      </c>
      <c r="Q4" s="39">
        <f>[1]WRZ3!Q$12</f>
        <v>202.21929134173271</v>
      </c>
      <c r="R4" s="39">
        <f>[1]WRZ3!R$12</f>
        <v>203.34392377939338</v>
      </c>
      <c r="S4" s="39">
        <f>[1]WRZ3!S$12</f>
        <v>204.4585557236291</v>
      </c>
      <c r="T4" s="39">
        <f>[1]WRZ3!T$12</f>
        <v>205.58848030890317</v>
      </c>
      <c r="U4" s="39">
        <f>[1]WRZ3!U$12</f>
        <v>206.70947831373266</v>
      </c>
      <c r="V4" s="39">
        <f>[1]WRZ3!V$12</f>
        <v>207.85328662951218</v>
      </c>
      <c r="W4" s="39">
        <f>[1]WRZ3!W$12</f>
        <v>209.0065351981597</v>
      </c>
      <c r="X4" s="39">
        <f>[1]WRZ3!X$12</f>
        <v>210.10037064676263</v>
      </c>
      <c r="Y4" s="39">
        <f>[1]WRZ3!Y$12</f>
        <v>211.35373844675792</v>
      </c>
      <c r="Z4" s="39">
        <f>[1]WRZ3!Z$12</f>
        <v>212.60428603731734</v>
      </c>
      <c r="AA4" s="39">
        <f>[1]WRZ3!AA$12</f>
        <v>213.87866954068511</v>
      </c>
      <c r="AB4" s="39">
        <f>[1]WRZ3!AB$12</f>
        <v>215.1557903599271</v>
      </c>
    </row>
    <row r="5" spans="1:28" x14ac:dyDescent="0.2">
      <c r="A5" s="13" t="s">
        <v>0</v>
      </c>
      <c r="B5" s="39">
        <f>B3-B4</f>
        <v>20.785069953780095</v>
      </c>
      <c r="C5" s="39">
        <f t="shared" ref="C5:AB5" si="0">C3-C4</f>
        <v>20.885236667294919</v>
      </c>
      <c r="D5" s="39">
        <f t="shared" si="0"/>
        <v>19.837393513480293</v>
      </c>
      <c r="E5" s="39">
        <f t="shared" si="0"/>
        <v>18.971475571831803</v>
      </c>
      <c r="F5" s="39">
        <f t="shared" si="0"/>
        <v>18.069548793399946</v>
      </c>
      <c r="G5" s="39">
        <f t="shared" si="0"/>
        <v>17.189932336012788</v>
      </c>
      <c r="H5" s="39">
        <f t="shared" si="0"/>
        <v>34.550618315599507</v>
      </c>
      <c r="I5" s="39">
        <f t="shared" si="0"/>
        <v>33.57969155908782</v>
      </c>
      <c r="J5" s="39">
        <f t="shared" si="0"/>
        <v>32.650460588431542</v>
      </c>
      <c r="K5" s="39">
        <f t="shared" si="0"/>
        <v>31.764740273729473</v>
      </c>
      <c r="L5" s="39">
        <f t="shared" si="0"/>
        <v>30.403372020298008</v>
      </c>
      <c r="M5" s="39">
        <f t="shared" si="0"/>
        <v>29.049897683188846</v>
      </c>
      <c r="N5" s="39">
        <f t="shared" si="0"/>
        <v>27.765946895961406</v>
      </c>
      <c r="O5" s="39">
        <f t="shared" si="0"/>
        <v>26.476022969531101</v>
      </c>
      <c r="P5" s="39">
        <f t="shared" si="0"/>
        <v>25.194876666212394</v>
      </c>
      <c r="Q5" s="39">
        <f t="shared" si="0"/>
        <v>23.920206868267286</v>
      </c>
      <c r="R5" s="39">
        <f t="shared" si="0"/>
        <v>22.628301703606638</v>
      </c>
      <c r="S5" s="39">
        <f t="shared" si="0"/>
        <v>21.34639703237093</v>
      </c>
      <c r="T5" s="39">
        <f t="shared" si="0"/>
        <v>20.049199719096862</v>
      </c>
      <c r="U5" s="39">
        <f t="shared" si="0"/>
        <v>18.760928987267363</v>
      </c>
      <c r="V5" s="39">
        <f t="shared" si="0"/>
        <v>17.449847944487828</v>
      </c>
      <c r="W5" s="39">
        <f t="shared" si="0"/>
        <v>16.129326648840305</v>
      </c>
      <c r="X5" s="39">
        <f t="shared" si="0"/>
        <v>14.868218472237373</v>
      </c>
      <c r="Y5" s="39">
        <f t="shared" si="0"/>
        <v>13.437577945242083</v>
      </c>
      <c r="Z5" s="39">
        <f t="shared" si="0"/>
        <v>12.019757627682679</v>
      </c>
      <c r="AA5" s="39">
        <f t="shared" si="0"/>
        <v>10.578101396314906</v>
      </c>
      <c r="AB5" s="39">
        <f t="shared" si="0"/>
        <v>9.1337078500729092</v>
      </c>
    </row>
    <row r="6" spans="1:28" x14ac:dyDescent="0.2">
      <c r="A6" s="13" t="s">
        <v>10</v>
      </c>
      <c r="B6" s="40" t="str">
        <f t="shared" ref="B6:AB6" si="1">IF(B5&lt;0,"Yes","No")</f>
        <v>No</v>
      </c>
      <c r="C6" s="40" t="str">
        <f t="shared" si="1"/>
        <v>No</v>
      </c>
      <c r="D6" s="40" t="str">
        <f t="shared" si="1"/>
        <v>No</v>
      </c>
      <c r="E6" s="40" t="str">
        <f t="shared" si="1"/>
        <v>No</v>
      </c>
      <c r="F6" s="40" t="str">
        <f t="shared" si="1"/>
        <v>No</v>
      </c>
      <c r="G6" s="40" t="str">
        <f t="shared" si="1"/>
        <v>No</v>
      </c>
      <c r="H6" s="40" t="str">
        <f t="shared" si="1"/>
        <v>No</v>
      </c>
      <c r="I6" s="40" t="str">
        <f t="shared" si="1"/>
        <v>No</v>
      </c>
      <c r="J6" s="40" t="str">
        <f t="shared" si="1"/>
        <v>No</v>
      </c>
      <c r="K6" s="40" t="str">
        <f t="shared" si="1"/>
        <v>No</v>
      </c>
      <c r="L6" s="40" t="str">
        <f t="shared" si="1"/>
        <v>No</v>
      </c>
      <c r="M6" s="40" t="str">
        <f t="shared" si="1"/>
        <v>No</v>
      </c>
      <c r="N6" s="40" t="str">
        <f t="shared" si="1"/>
        <v>No</v>
      </c>
      <c r="O6" s="40" t="str">
        <f t="shared" si="1"/>
        <v>No</v>
      </c>
      <c r="P6" s="40" t="str">
        <f t="shared" si="1"/>
        <v>No</v>
      </c>
      <c r="Q6" s="40" t="str">
        <f t="shared" si="1"/>
        <v>No</v>
      </c>
      <c r="R6" s="40" t="str">
        <f t="shared" si="1"/>
        <v>No</v>
      </c>
      <c r="S6" s="40" t="str">
        <f t="shared" si="1"/>
        <v>No</v>
      </c>
      <c r="T6" s="40" t="str">
        <f t="shared" si="1"/>
        <v>No</v>
      </c>
      <c r="U6" s="40" t="str">
        <f t="shared" si="1"/>
        <v>No</v>
      </c>
      <c r="V6" s="40" t="str">
        <f t="shared" si="1"/>
        <v>No</v>
      </c>
      <c r="W6" s="40" t="str">
        <f t="shared" si="1"/>
        <v>No</v>
      </c>
      <c r="X6" s="40" t="str">
        <f t="shared" si="1"/>
        <v>No</v>
      </c>
      <c r="Y6" s="40" t="str">
        <f t="shared" si="1"/>
        <v>No</v>
      </c>
      <c r="Z6" s="40" t="str">
        <f t="shared" si="1"/>
        <v>No</v>
      </c>
      <c r="AA6" s="40" t="str">
        <f t="shared" si="1"/>
        <v>No</v>
      </c>
      <c r="AB6" s="40" t="str">
        <f t="shared" si="1"/>
        <v>No</v>
      </c>
    </row>
    <row r="7" spans="1:28" x14ac:dyDescent="0.2">
      <c r="A7" s="13" t="s">
        <v>11</v>
      </c>
      <c r="B7" s="41">
        <f t="shared" ref="B7:C7" si="2">IF(B6="Yes",100,0)</f>
        <v>0</v>
      </c>
      <c r="C7" s="41">
        <f t="shared" si="2"/>
        <v>0</v>
      </c>
      <c r="D7" s="41">
        <f>IF(D6="Yes",100,0)</f>
        <v>0</v>
      </c>
      <c r="E7" s="41">
        <f t="shared" ref="E7:AB7" si="3">IF(E6="Yes",100,0)</f>
        <v>0</v>
      </c>
      <c r="F7" s="41">
        <f t="shared" si="3"/>
        <v>0</v>
      </c>
      <c r="G7" s="41">
        <f t="shared" si="3"/>
        <v>0</v>
      </c>
      <c r="H7" s="41">
        <f t="shared" si="3"/>
        <v>0</v>
      </c>
      <c r="I7" s="41">
        <f t="shared" si="3"/>
        <v>0</v>
      </c>
      <c r="J7" s="41">
        <f t="shared" si="3"/>
        <v>0</v>
      </c>
      <c r="K7" s="41">
        <f t="shared" si="3"/>
        <v>0</v>
      </c>
      <c r="L7" s="41">
        <f t="shared" si="3"/>
        <v>0</v>
      </c>
      <c r="M7" s="41">
        <f t="shared" si="3"/>
        <v>0</v>
      </c>
      <c r="N7" s="41">
        <f t="shared" si="3"/>
        <v>0</v>
      </c>
      <c r="O7" s="41">
        <f t="shared" si="3"/>
        <v>0</v>
      </c>
      <c r="P7" s="41">
        <f t="shared" si="3"/>
        <v>0</v>
      </c>
      <c r="Q7" s="41">
        <f t="shared" si="3"/>
        <v>0</v>
      </c>
      <c r="R7" s="41">
        <f t="shared" si="3"/>
        <v>0</v>
      </c>
      <c r="S7" s="41">
        <f t="shared" si="3"/>
        <v>0</v>
      </c>
      <c r="T7" s="41">
        <f t="shared" si="3"/>
        <v>0</v>
      </c>
      <c r="U7" s="41">
        <f t="shared" si="3"/>
        <v>0</v>
      </c>
      <c r="V7" s="41">
        <f t="shared" si="3"/>
        <v>0</v>
      </c>
      <c r="W7" s="41">
        <f t="shared" si="3"/>
        <v>0</v>
      </c>
      <c r="X7" s="41">
        <f t="shared" si="3"/>
        <v>0</v>
      </c>
      <c r="Y7" s="41">
        <f t="shared" si="3"/>
        <v>0</v>
      </c>
      <c r="Z7" s="41">
        <f t="shared" si="3"/>
        <v>0</v>
      </c>
      <c r="AA7" s="41">
        <f t="shared" si="3"/>
        <v>0</v>
      </c>
      <c r="AB7" s="41">
        <f t="shared" si="3"/>
        <v>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3 DYAA'!G$97*1000</f>
        <v>730083.16948645853</v>
      </c>
      <c r="C11" s="6">
        <f>'[2]WRZ 3 DYAA'!H$97*1000</f>
        <v>740902.19751261629</v>
      </c>
      <c r="D11" s="6">
        <f>'[2]WRZ 3 DYAA'!I$97*1000</f>
        <v>769233.74496108596</v>
      </c>
      <c r="E11" s="6">
        <f>'[2]WRZ 3 DYAA'!J$97*1000</f>
        <v>778947.7205672611</v>
      </c>
      <c r="F11" s="6">
        <f>'[2]WRZ 3 DYAA'!K$97*1000</f>
        <v>788219.07040986675</v>
      </c>
      <c r="G11" s="6">
        <f>'[2]WRZ 3 DYAA'!L$97*1000</f>
        <v>797280.45757344854</v>
      </c>
      <c r="H11" s="6">
        <f>'[2]WRZ 3 DYAA'!M$97*1000</f>
        <v>805811.64861206734</v>
      </c>
      <c r="I11" s="6">
        <f>'[2]WRZ 3 DYAA'!N$97*1000</f>
        <v>814198.21622126084</v>
      </c>
      <c r="J11" s="6">
        <f>'[2]WRZ 3 DYAA'!O$97*1000</f>
        <v>822385.11827737791</v>
      </c>
      <c r="K11" s="6">
        <f>'[2]WRZ 3 DYAA'!P$97*1000</f>
        <v>830043.46970677108</v>
      </c>
      <c r="L11" s="6">
        <f>'[2]WRZ 3 DYAA'!Q$97*1000</f>
        <v>837695.48952853505</v>
      </c>
      <c r="M11" s="6">
        <f>'[2]WRZ 3 DYAA'!R$97*1000</f>
        <v>844922.96772394481</v>
      </c>
      <c r="N11" s="6">
        <f>'[2]WRZ 3 DYAA'!S$97*1000</f>
        <v>851773.18456557521</v>
      </c>
      <c r="O11" s="6">
        <f>'[2]WRZ 3 DYAA'!T$97*1000</f>
        <v>858303.09143164114</v>
      </c>
      <c r="P11" s="6">
        <f>'[2]WRZ 3 DYAA'!U$97*1000</f>
        <v>865181.73184680752</v>
      </c>
      <c r="Q11" s="6">
        <f>'[2]WRZ 3 DYAA'!V$97*1000</f>
        <v>871880.77103464189</v>
      </c>
      <c r="R11" s="6">
        <f>'[2]WRZ 3 DYAA'!W$97*1000</f>
        <v>878483.97701298515</v>
      </c>
      <c r="S11" s="6">
        <f>'[2]WRZ 3 DYAA'!X$97*1000</f>
        <v>885014.24397602992</v>
      </c>
      <c r="T11" s="6">
        <f>'[2]WRZ 3 DYAA'!Y$97*1000</f>
        <v>891472.55693814962</v>
      </c>
      <c r="U11" s="6">
        <f>'[2]WRZ 3 DYAA'!Z$97*1000</f>
        <v>897870.47569201689</v>
      </c>
      <c r="V11" s="6">
        <f>'[2]WRZ 3 DYAA'!AA$97*1000</f>
        <v>904332.34129234811</v>
      </c>
      <c r="W11" s="6">
        <f>'[2]WRZ 3 DYAA'!AB$97*1000</f>
        <v>910846.86164163018</v>
      </c>
      <c r="X11" s="6">
        <f>'[2]WRZ 3 DYAA'!AC$97*1000</f>
        <v>917255.95013631613</v>
      </c>
      <c r="Y11" s="6">
        <f>'[2]WRZ 3 DYAA'!AD$97*1000</f>
        <v>923775.61710097536</v>
      </c>
      <c r="Z11" s="6">
        <f>'[2]WRZ 3 DYAA'!AE$97*1000</f>
        <v>930340.60491803905</v>
      </c>
      <c r="AA11" s="6">
        <f>'[2]WRZ 3 DYAA'!AF$97*1000</f>
        <v>936950.37861267815</v>
      </c>
      <c r="AB11" s="6">
        <f>'[2]WRZ 3 DYAA'!AG$97*1000</f>
        <v>943594.69066914206</v>
      </c>
    </row>
    <row r="12" spans="1:28" x14ac:dyDescent="0.2">
      <c r="A12" s="2" t="s">
        <v>13</v>
      </c>
      <c r="B12" s="6">
        <f t="shared" ref="B12:C12" si="4">IF(B6="Yes",B11,0)</f>
        <v>0</v>
      </c>
      <c r="C12" s="6">
        <f t="shared" si="4"/>
        <v>0</v>
      </c>
      <c r="D12" s="6">
        <f>IF(D6="Yes",D11,0)</f>
        <v>0</v>
      </c>
      <c r="E12" s="6">
        <f t="shared" ref="E12:AB12" si="5">IF(E6="Yes",E11,0)</f>
        <v>0</v>
      </c>
      <c r="F12" s="6">
        <f t="shared" si="5"/>
        <v>0</v>
      </c>
      <c r="G12" s="6">
        <f t="shared" si="5"/>
        <v>0</v>
      </c>
      <c r="H12" s="6">
        <f t="shared" si="5"/>
        <v>0</v>
      </c>
      <c r="I12" s="6">
        <f t="shared" si="5"/>
        <v>0</v>
      </c>
      <c r="J12" s="6">
        <f t="shared" si="5"/>
        <v>0</v>
      </c>
      <c r="K12" s="6">
        <f t="shared" si="5"/>
        <v>0</v>
      </c>
      <c r="L12" s="6">
        <f t="shared" si="5"/>
        <v>0</v>
      </c>
      <c r="M12" s="6">
        <f t="shared" si="5"/>
        <v>0</v>
      </c>
      <c r="N12" s="6">
        <f t="shared" si="5"/>
        <v>0</v>
      </c>
      <c r="O12" s="6">
        <f t="shared" si="5"/>
        <v>0</v>
      </c>
      <c r="P12" s="6">
        <f t="shared" si="5"/>
        <v>0</v>
      </c>
      <c r="Q12" s="6">
        <f t="shared" si="5"/>
        <v>0</v>
      </c>
      <c r="R12" s="6">
        <f t="shared" si="5"/>
        <v>0</v>
      </c>
      <c r="S12" s="6">
        <f t="shared" si="5"/>
        <v>0</v>
      </c>
      <c r="T12" s="6">
        <f t="shared" si="5"/>
        <v>0</v>
      </c>
      <c r="U12" s="6">
        <f t="shared" si="5"/>
        <v>0</v>
      </c>
      <c r="V12" s="6">
        <f t="shared" si="5"/>
        <v>0</v>
      </c>
      <c r="W12" s="6">
        <f t="shared" si="5"/>
        <v>0</v>
      </c>
      <c r="X12" s="6">
        <f t="shared" si="5"/>
        <v>0</v>
      </c>
      <c r="Y12" s="6">
        <f t="shared" si="5"/>
        <v>0</v>
      </c>
      <c r="Z12" s="6">
        <f t="shared" si="5"/>
        <v>0</v>
      </c>
      <c r="AA12" s="6">
        <f t="shared" si="5"/>
        <v>0</v>
      </c>
      <c r="AB12" s="6">
        <f t="shared" si="5"/>
        <v>0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(DYAA)'!F$4+'Utilisation (DYAA)'!F$14-Transfers!F$7-Transfers!F$8+Transfers!F$3+Transfers!F$12</f>
        <v>-19.538018310890454</v>
      </c>
      <c r="E14" s="1">
        <f>'Utilisation (DYAA)'!G$4+'Utilisation (DYAA)'!G$14-Transfers!G$7-Transfers!G$8+Transfers!G$3+Transfers!G$12</f>
        <v>-18.673866339369617</v>
      </c>
      <c r="F14" s="1">
        <f>'Utilisation (DYAA)'!H$4+'Utilisation (DYAA)'!H$14-Transfers!H$7-Transfers!H$8+Transfers!H$3+Transfers!H$12</f>
        <v>-2.174913021046164</v>
      </c>
      <c r="G14" s="1">
        <f>'Utilisation (DYAA)'!I$4+'Utilisation (DYAA)'!I$14-Transfers!I$7-Transfers!I$8+Transfers!I$3+Transfers!I$12</f>
        <v>15.113648404253439</v>
      </c>
      <c r="H14" s="1">
        <f>'Utilisation (DYAA)'!J$4+'Utilisation (DYAA)'!J$14-Transfers!J$7-Transfers!J$8+Transfers!J$3+Transfers!J$12</f>
        <v>3.0745286999909958</v>
      </c>
      <c r="I14" s="1">
        <f>'Utilisation (DYAA)'!K$4+'Utilisation (DYAA)'!K$14-Transfers!K$7-Transfers!K$8+Transfers!K$3+Transfers!K$12</f>
        <v>4.0368723125750359</v>
      </c>
      <c r="J14" s="1">
        <f>'Utilisation (DYAA)'!L$4+'Utilisation (DYAA)'!L$14-Transfers!L$7-Transfers!L$8+Transfers!L$3+Transfers!L$12</f>
        <v>5.2894006269483747</v>
      </c>
      <c r="K14" s="1">
        <f>'Utilisation (DYAA)'!M$4+'Utilisation (DYAA)'!M$14-Transfers!M$7-Transfers!M$8+Transfers!M$3+Transfers!M$12</f>
        <v>5.8160670266242978</v>
      </c>
      <c r="L14" s="1">
        <f>'Utilisation (DYAA)'!N$4+'Utilisation (DYAA)'!N$14-Transfers!N$7-Transfers!N$8+Transfers!N$3+Transfers!N$12</f>
        <v>7.8983703017316955</v>
      </c>
      <c r="M14" s="1">
        <f>'Utilisation (DYAA)'!O$4+'Utilisation (DYAA)'!O$14-Transfers!O$7-Transfers!O$8+Transfers!O$3+Transfers!O$12</f>
        <v>9.3227271234453966</v>
      </c>
      <c r="N14" s="1">
        <f>'Utilisation (DYAA)'!P$4+'Utilisation (DYAA)'!P$14-Transfers!P$7-Transfers!P$8+Transfers!P$3+Transfers!P$12</f>
        <v>10.712137041757495</v>
      </c>
      <c r="O14" s="1">
        <f>'Utilisation (DYAA)'!Q$4+'Utilisation (DYAA)'!Q$14-Transfers!Q$7-Transfers!Q$8+Transfers!Q$3+Transfers!Q$12</f>
        <v>11.195305494443094</v>
      </c>
      <c r="P14" s="1">
        <f>'Utilisation (DYAA)'!R$4+'Utilisation (DYAA)'!R$14-Transfers!R$7-Transfers!R$8+Transfers!R$3+Transfers!R$12</f>
        <v>12.631668411574694</v>
      </c>
      <c r="Q14" s="1">
        <f>'Utilisation (DYAA)'!S$4+'Utilisation (DYAA)'!S$14-Transfers!S$7-Transfers!S$8+Transfers!S$3+Transfers!S$12</f>
        <v>14.027326591607993</v>
      </c>
      <c r="R14" s="1">
        <f>'Utilisation (DYAA)'!T$4+'Utilisation (DYAA)'!T$14-Transfers!T$7-Transfers!T$8+Transfers!T$3+Transfers!T$12</f>
        <v>15.453716985839694</v>
      </c>
      <c r="S14" s="1">
        <f>'Utilisation (DYAA)'!U$4+'Utilisation (DYAA)'!U$14-Transfers!U$7-Transfers!U$8+Transfers!U$3+Transfers!U$12</f>
        <v>16.112802234902126</v>
      </c>
      <c r="T14" s="1">
        <f>'Utilisation (DYAA)'!V$4+'Utilisation (DYAA)'!V$14-Transfers!V$7-Transfers!V$8+Transfers!V$3+Transfers!V$12</f>
        <v>17.386406767720622</v>
      </c>
      <c r="U14" s="1">
        <f>'Utilisation (DYAA)'!W$4+'Utilisation (DYAA)'!W$14-Transfers!W$7-Transfers!W$8+Transfers!W$3+Transfers!W$12</f>
        <v>18.842103780675057</v>
      </c>
      <c r="V14" s="1">
        <f>'Utilisation (DYAA)'!X$4+'Utilisation (DYAA)'!X$14-Transfers!X$7-Transfers!X$8+Transfers!X$3+Transfers!X$12</f>
        <v>20.337171592291043</v>
      </c>
      <c r="W14" s="1">
        <f>'Utilisation (DYAA)'!Y$4+'Utilisation (DYAA)'!Y$14-Transfers!Y$7-Transfers!Y$8+Transfers!Y$3+Transfers!Y$12</f>
        <v>22.784494241523923</v>
      </c>
      <c r="X14" s="1">
        <f>'Utilisation (DYAA)'!Z$4+'Utilisation (DYAA)'!Z$14-Transfers!Z$7-Transfers!Z$8+Transfers!Z$3+Transfers!Z$12</f>
        <v>23.530616366826557</v>
      </c>
      <c r="Y14" s="1">
        <f>'Utilisation (DYAA)'!AA$4+'Utilisation (DYAA)'!AA$14-Transfers!AA$7-Transfers!AA$8+Transfers!AA$3+Transfers!AA$12</f>
        <v>59.212650577710598</v>
      </c>
      <c r="Z14" s="1">
        <f>'Utilisation (DYAA)'!AB$4+'Utilisation (DYAA)'!AB$14-Transfers!AB$7-Transfers!AB$8+Transfers!AB$3+Transfers!AB$12</f>
        <v>57.353234805649706</v>
      </c>
      <c r="AA14" s="1">
        <f>'Utilisation (DYAA)'!AC$4+'Utilisation (DYAA)'!AC$14-Transfers!AC$7-Transfers!AC$8+Transfers!AC$3+Transfers!AC$12</f>
        <v>55.432415146969802</v>
      </c>
      <c r="AB14" s="1">
        <f>'Utilisation (DYAA)'!AD$4+'Utilisation (DYAA)'!AD$14-Transfers!AD$7-Transfers!AD$8+Transfers!AD$3+Transfers!AD$12</f>
        <v>57.674580005665447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209.9845699830158</v>
      </c>
      <c r="C19" s="39">
        <f t="shared" ref="C19:AB19" si="6">C3+C14</f>
        <v>209.89844558110192</v>
      </c>
      <c r="D19" s="39">
        <f t="shared" si="6"/>
        <v>190.57430286580956</v>
      </c>
      <c r="E19" s="39">
        <f t="shared" si="6"/>
        <v>191.35233043543039</v>
      </c>
      <c r="F19" s="39">
        <f t="shared" si="6"/>
        <v>207.76515935185384</v>
      </c>
      <c r="G19" s="39">
        <f t="shared" si="6"/>
        <v>224.96759637515345</v>
      </c>
      <c r="H19" s="39">
        <f t="shared" si="6"/>
        <v>231.03235226899102</v>
      </c>
      <c r="I19" s="39">
        <f t="shared" si="6"/>
        <v>231.76857147957506</v>
      </c>
      <c r="J19" s="39">
        <f t="shared" si="6"/>
        <v>232.79497539194838</v>
      </c>
      <c r="K19" s="39">
        <f t="shared" si="6"/>
        <v>233.09551738962432</v>
      </c>
      <c r="L19" s="39">
        <f t="shared" si="6"/>
        <v>234.9516962627317</v>
      </c>
      <c r="M19" s="39">
        <f t="shared" si="6"/>
        <v>236.14992868244539</v>
      </c>
      <c r="N19" s="39">
        <f t="shared" si="6"/>
        <v>237.36345343375751</v>
      </c>
      <c r="O19" s="39">
        <f t="shared" si="6"/>
        <v>237.6693491594431</v>
      </c>
      <c r="P19" s="39">
        <f t="shared" si="6"/>
        <v>238.93843934857472</v>
      </c>
      <c r="Q19" s="39">
        <f t="shared" si="6"/>
        <v>240.16682480160799</v>
      </c>
      <c r="R19" s="39">
        <f t="shared" si="6"/>
        <v>241.42594246883971</v>
      </c>
      <c r="S19" s="39">
        <f t="shared" si="6"/>
        <v>241.91775499090215</v>
      </c>
      <c r="T19" s="39">
        <f t="shared" si="6"/>
        <v>243.02408679572065</v>
      </c>
      <c r="U19" s="39">
        <f t="shared" si="6"/>
        <v>244.31251108167507</v>
      </c>
      <c r="V19" s="39">
        <f t="shared" si="6"/>
        <v>245.64030616629105</v>
      </c>
      <c r="W19" s="39">
        <f t="shared" si="6"/>
        <v>247.92035608852393</v>
      </c>
      <c r="X19" s="39">
        <f t="shared" si="6"/>
        <v>248.49920548582656</v>
      </c>
      <c r="Y19" s="39">
        <f t="shared" si="6"/>
        <v>284.00396696971058</v>
      </c>
      <c r="Z19" s="39">
        <f t="shared" si="6"/>
        <v>281.97727847064971</v>
      </c>
      <c r="AA19" s="39">
        <f t="shared" si="6"/>
        <v>279.88918608396983</v>
      </c>
      <c r="AB19" s="39">
        <f t="shared" si="6"/>
        <v>281.96407821566544</v>
      </c>
    </row>
    <row r="20" spans="1:28" x14ac:dyDescent="0.2">
      <c r="A20" s="13" t="s">
        <v>91</v>
      </c>
      <c r="B20" s="39">
        <f>B4</f>
        <v>189.19950002923571</v>
      </c>
      <c r="C20" s="39">
        <f t="shared" ref="C20:AB20" si="7">C4</f>
        <v>189.01320891380701</v>
      </c>
      <c r="D20" s="39">
        <f t="shared" si="7"/>
        <v>190.27492766321973</v>
      </c>
      <c r="E20" s="39">
        <f t="shared" si="7"/>
        <v>191.05472120296821</v>
      </c>
      <c r="F20" s="39">
        <f t="shared" si="7"/>
        <v>191.87052357950006</v>
      </c>
      <c r="G20" s="39">
        <f t="shared" si="7"/>
        <v>192.66401563488722</v>
      </c>
      <c r="H20" s="39">
        <f t="shared" si="7"/>
        <v>193.40720525340052</v>
      </c>
      <c r="I20" s="39">
        <f t="shared" si="7"/>
        <v>194.1520076079122</v>
      </c>
      <c r="J20" s="39">
        <f t="shared" si="7"/>
        <v>194.85511417656846</v>
      </c>
      <c r="K20" s="39">
        <f t="shared" si="7"/>
        <v>195.51471008927055</v>
      </c>
      <c r="L20" s="39">
        <f t="shared" si="7"/>
        <v>196.64995394070201</v>
      </c>
      <c r="M20" s="39">
        <f t="shared" si="7"/>
        <v>197.77730387581116</v>
      </c>
      <c r="N20" s="39">
        <f t="shared" si="7"/>
        <v>198.88536949603861</v>
      </c>
      <c r="O20" s="39">
        <f t="shared" si="7"/>
        <v>199.99802069546891</v>
      </c>
      <c r="P20" s="39">
        <f t="shared" si="7"/>
        <v>201.11189427078762</v>
      </c>
      <c r="Q20" s="39">
        <f t="shared" si="7"/>
        <v>202.21929134173271</v>
      </c>
      <c r="R20" s="39">
        <f t="shared" si="7"/>
        <v>203.34392377939338</v>
      </c>
      <c r="S20" s="39">
        <f t="shared" si="7"/>
        <v>204.4585557236291</v>
      </c>
      <c r="T20" s="39">
        <f t="shared" si="7"/>
        <v>205.58848030890317</v>
      </c>
      <c r="U20" s="39">
        <f t="shared" si="7"/>
        <v>206.70947831373266</v>
      </c>
      <c r="V20" s="39">
        <f t="shared" si="7"/>
        <v>207.85328662951218</v>
      </c>
      <c r="W20" s="39">
        <f t="shared" si="7"/>
        <v>209.0065351981597</v>
      </c>
      <c r="X20" s="39">
        <f t="shared" si="7"/>
        <v>210.10037064676263</v>
      </c>
      <c r="Y20" s="39">
        <f t="shared" si="7"/>
        <v>211.35373844675792</v>
      </c>
      <c r="Z20" s="39">
        <f t="shared" si="7"/>
        <v>212.60428603731734</v>
      </c>
      <c r="AA20" s="39">
        <f t="shared" si="7"/>
        <v>213.87866954068511</v>
      </c>
      <c r="AB20" s="39">
        <f t="shared" si="7"/>
        <v>215.1557903599271</v>
      </c>
    </row>
    <row r="21" spans="1:28" x14ac:dyDescent="0.2">
      <c r="A21" s="13" t="s">
        <v>0</v>
      </c>
      <c r="B21" s="39">
        <f>B19-B20</f>
        <v>20.785069953780095</v>
      </c>
      <c r="C21" s="39">
        <f t="shared" ref="C21:AB21" si="8">C19-C20</f>
        <v>20.885236667294919</v>
      </c>
      <c r="D21" s="39">
        <f t="shared" si="8"/>
        <v>0.29937520258982886</v>
      </c>
      <c r="E21" s="39">
        <f t="shared" si="8"/>
        <v>0.29760923246217885</v>
      </c>
      <c r="F21" s="39">
        <f t="shared" si="8"/>
        <v>15.89463577235378</v>
      </c>
      <c r="G21" s="39">
        <f t="shared" si="8"/>
        <v>32.303580740266227</v>
      </c>
      <c r="H21" s="39">
        <f t="shared" si="8"/>
        <v>37.6251470155905</v>
      </c>
      <c r="I21" s="39">
        <f t="shared" si="8"/>
        <v>37.616563871662862</v>
      </c>
      <c r="J21" s="39">
        <f t="shared" si="8"/>
        <v>37.939861215379921</v>
      </c>
      <c r="K21" s="39">
        <f t="shared" si="8"/>
        <v>37.580807300353769</v>
      </c>
      <c r="L21" s="39">
        <f t="shared" si="8"/>
        <v>38.301742322029696</v>
      </c>
      <c r="M21" s="39">
        <f t="shared" si="8"/>
        <v>38.372624806634235</v>
      </c>
      <c r="N21" s="39">
        <f t="shared" si="8"/>
        <v>38.478083937718907</v>
      </c>
      <c r="O21" s="39">
        <f t="shared" si="8"/>
        <v>37.671328463974191</v>
      </c>
      <c r="P21" s="39">
        <f t="shared" si="8"/>
        <v>37.826545077787102</v>
      </c>
      <c r="Q21" s="39">
        <f t="shared" si="8"/>
        <v>37.947533459875274</v>
      </c>
      <c r="R21" s="39">
        <f t="shared" si="8"/>
        <v>38.082018689446329</v>
      </c>
      <c r="S21" s="39">
        <f t="shared" si="8"/>
        <v>37.45919926727305</v>
      </c>
      <c r="T21" s="39">
        <f t="shared" si="8"/>
        <v>37.435606486817477</v>
      </c>
      <c r="U21" s="39">
        <f t="shared" si="8"/>
        <v>37.603032767942409</v>
      </c>
      <c r="V21" s="39">
        <f t="shared" si="8"/>
        <v>37.787019536778871</v>
      </c>
      <c r="W21" s="39">
        <f t="shared" si="8"/>
        <v>38.913820890364235</v>
      </c>
      <c r="X21" s="39">
        <f t="shared" si="8"/>
        <v>38.398834839063937</v>
      </c>
      <c r="Y21" s="39">
        <f t="shared" si="8"/>
        <v>72.650228522952659</v>
      </c>
      <c r="Z21" s="39">
        <f t="shared" si="8"/>
        <v>69.372992433332371</v>
      </c>
      <c r="AA21" s="39">
        <f t="shared" si="8"/>
        <v>66.010516543284723</v>
      </c>
      <c r="AB21" s="39">
        <f t="shared" si="8"/>
        <v>66.808287855738342</v>
      </c>
    </row>
    <row r="22" spans="1:28" x14ac:dyDescent="0.2">
      <c r="A22" s="13" t="s">
        <v>10</v>
      </c>
      <c r="B22" s="40" t="str">
        <f t="shared" ref="B22:AB22" si="9">IF(B21&lt;0,"Yes","No")</f>
        <v>No</v>
      </c>
      <c r="C22" s="40" t="str">
        <f t="shared" si="9"/>
        <v>No</v>
      </c>
      <c r="D22" s="40" t="str">
        <f t="shared" si="9"/>
        <v>No</v>
      </c>
      <c r="E22" s="40" t="str">
        <f t="shared" si="9"/>
        <v>No</v>
      </c>
      <c r="F22" s="40" t="str">
        <f t="shared" si="9"/>
        <v>No</v>
      </c>
      <c r="G22" s="40" t="str">
        <f t="shared" si="9"/>
        <v>No</v>
      </c>
      <c r="H22" s="40" t="str">
        <f t="shared" si="9"/>
        <v>No</v>
      </c>
      <c r="I22" s="40" t="str">
        <f t="shared" si="9"/>
        <v>No</v>
      </c>
      <c r="J22" s="40" t="str">
        <f t="shared" si="9"/>
        <v>No</v>
      </c>
      <c r="K22" s="40" t="str">
        <f t="shared" si="9"/>
        <v>No</v>
      </c>
      <c r="L22" s="40" t="str">
        <f t="shared" si="9"/>
        <v>No</v>
      </c>
      <c r="M22" s="40" t="str">
        <f t="shared" si="9"/>
        <v>No</v>
      </c>
      <c r="N22" s="40" t="str">
        <f t="shared" si="9"/>
        <v>No</v>
      </c>
      <c r="O22" s="40" t="str">
        <f t="shared" si="9"/>
        <v>No</v>
      </c>
      <c r="P22" s="40" t="str">
        <f t="shared" si="9"/>
        <v>No</v>
      </c>
      <c r="Q22" s="40" t="str">
        <f t="shared" si="9"/>
        <v>No</v>
      </c>
      <c r="R22" s="40" t="str">
        <f t="shared" si="9"/>
        <v>No</v>
      </c>
      <c r="S22" s="40" t="str">
        <f t="shared" si="9"/>
        <v>No</v>
      </c>
      <c r="T22" s="40" t="str">
        <f t="shared" si="9"/>
        <v>No</v>
      </c>
      <c r="U22" s="40" t="str">
        <f t="shared" si="9"/>
        <v>No</v>
      </c>
      <c r="V22" s="40" t="str">
        <f t="shared" si="9"/>
        <v>No</v>
      </c>
      <c r="W22" s="40" t="str">
        <f t="shared" si="9"/>
        <v>No</v>
      </c>
      <c r="X22" s="40" t="str">
        <f t="shared" si="9"/>
        <v>No</v>
      </c>
      <c r="Y22" s="40" t="str">
        <f t="shared" si="9"/>
        <v>No</v>
      </c>
      <c r="Z22" s="40" t="str">
        <f t="shared" si="9"/>
        <v>No</v>
      </c>
      <c r="AA22" s="40" t="str">
        <f t="shared" si="9"/>
        <v>No</v>
      </c>
      <c r="AB22" s="40" t="str">
        <f t="shared" si="9"/>
        <v>No</v>
      </c>
    </row>
    <row r="23" spans="1:28" x14ac:dyDescent="0.2">
      <c r="A23" s="13" t="s">
        <v>11</v>
      </c>
      <c r="B23" s="41">
        <f t="shared" ref="B23:C23" si="10">IF(B22="Yes",100,0)</f>
        <v>0</v>
      </c>
      <c r="C23" s="41">
        <f t="shared" si="10"/>
        <v>0</v>
      </c>
      <c r="D23" s="41">
        <f>IF(D22="Yes",100,0)</f>
        <v>0</v>
      </c>
      <c r="E23" s="41">
        <f t="shared" ref="E23:AB23" si="11">IF(E22="Yes",100,0)</f>
        <v>0</v>
      </c>
      <c r="F23" s="41">
        <f t="shared" si="11"/>
        <v>0</v>
      </c>
      <c r="G23" s="41">
        <f t="shared" si="11"/>
        <v>0</v>
      </c>
      <c r="H23" s="41">
        <f t="shared" si="11"/>
        <v>0</v>
      </c>
      <c r="I23" s="41">
        <f t="shared" si="11"/>
        <v>0</v>
      </c>
      <c r="J23" s="41">
        <f t="shared" si="11"/>
        <v>0</v>
      </c>
      <c r="K23" s="41">
        <f t="shared" si="11"/>
        <v>0</v>
      </c>
      <c r="L23" s="41">
        <f t="shared" si="11"/>
        <v>0</v>
      </c>
      <c r="M23" s="41">
        <f t="shared" si="11"/>
        <v>0</v>
      </c>
      <c r="N23" s="41">
        <f t="shared" si="11"/>
        <v>0</v>
      </c>
      <c r="O23" s="41">
        <f t="shared" si="11"/>
        <v>0</v>
      </c>
      <c r="P23" s="41">
        <f t="shared" si="11"/>
        <v>0</v>
      </c>
      <c r="Q23" s="41">
        <f t="shared" si="11"/>
        <v>0</v>
      </c>
      <c r="R23" s="41">
        <f t="shared" si="11"/>
        <v>0</v>
      </c>
      <c r="S23" s="41">
        <f t="shared" si="11"/>
        <v>0</v>
      </c>
      <c r="T23" s="41">
        <f t="shared" si="11"/>
        <v>0</v>
      </c>
      <c r="U23" s="41">
        <f t="shared" si="11"/>
        <v>0</v>
      </c>
      <c r="V23" s="41">
        <f t="shared" si="11"/>
        <v>0</v>
      </c>
      <c r="W23" s="41">
        <f t="shared" si="11"/>
        <v>0</v>
      </c>
      <c r="X23" s="41">
        <f t="shared" si="11"/>
        <v>0</v>
      </c>
      <c r="Y23" s="41">
        <f t="shared" si="11"/>
        <v>0</v>
      </c>
      <c r="Z23" s="41">
        <f t="shared" si="11"/>
        <v>0</v>
      </c>
      <c r="AA23" s="41">
        <f t="shared" si="11"/>
        <v>0</v>
      </c>
      <c r="AB23" s="41">
        <f t="shared" si="11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12">B11</f>
        <v>730083.16948645853</v>
      </c>
      <c r="C26" s="6">
        <f t="shared" si="12"/>
        <v>740902.19751261629</v>
      </c>
      <c r="D26" s="6">
        <f t="shared" si="12"/>
        <v>769233.74496108596</v>
      </c>
      <c r="E26" s="6">
        <f t="shared" si="12"/>
        <v>778947.7205672611</v>
      </c>
      <c r="F26" s="6">
        <f t="shared" si="12"/>
        <v>788219.07040986675</v>
      </c>
      <c r="G26" s="6">
        <f t="shared" si="12"/>
        <v>797280.45757344854</v>
      </c>
      <c r="H26" s="6">
        <f t="shared" si="12"/>
        <v>805811.64861206734</v>
      </c>
      <c r="I26" s="6">
        <f t="shared" si="12"/>
        <v>814198.21622126084</v>
      </c>
      <c r="J26" s="6">
        <f t="shared" si="12"/>
        <v>822385.11827737791</v>
      </c>
      <c r="K26" s="6">
        <f t="shared" si="12"/>
        <v>830043.46970677108</v>
      </c>
      <c r="L26" s="6">
        <f t="shared" si="12"/>
        <v>837695.48952853505</v>
      </c>
      <c r="M26" s="6">
        <f t="shared" si="12"/>
        <v>844922.96772394481</v>
      </c>
      <c r="N26" s="6">
        <f t="shared" si="12"/>
        <v>851773.18456557521</v>
      </c>
      <c r="O26" s="6">
        <f t="shared" si="12"/>
        <v>858303.09143164114</v>
      </c>
      <c r="P26" s="6">
        <f t="shared" si="12"/>
        <v>865181.73184680752</v>
      </c>
      <c r="Q26" s="6">
        <f t="shared" si="12"/>
        <v>871880.77103464189</v>
      </c>
      <c r="R26" s="6">
        <f t="shared" si="12"/>
        <v>878483.97701298515</v>
      </c>
      <c r="S26" s="6">
        <f t="shared" si="12"/>
        <v>885014.24397602992</v>
      </c>
      <c r="T26" s="6">
        <f t="shared" si="12"/>
        <v>891472.55693814962</v>
      </c>
      <c r="U26" s="6">
        <f t="shared" si="12"/>
        <v>897870.47569201689</v>
      </c>
      <c r="V26" s="6">
        <f t="shared" si="12"/>
        <v>904332.34129234811</v>
      </c>
      <c r="W26" s="6">
        <f t="shared" si="12"/>
        <v>910846.86164163018</v>
      </c>
      <c r="X26" s="6">
        <f t="shared" si="12"/>
        <v>917255.95013631613</v>
      </c>
      <c r="Y26" s="6">
        <f t="shared" si="12"/>
        <v>923775.61710097536</v>
      </c>
      <c r="Z26" s="6">
        <f t="shared" si="12"/>
        <v>930340.60491803905</v>
      </c>
      <c r="AA26" s="6">
        <f t="shared" si="12"/>
        <v>936950.37861267815</v>
      </c>
      <c r="AB26" s="6">
        <f t="shared" si="12"/>
        <v>943594.69066914206</v>
      </c>
    </row>
    <row r="27" spans="1:28" x14ac:dyDescent="0.2">
      <c r="A27" s="2" t="s">
        <v>13</v>
      </c>
      <c r="B27" s="6">
        <f t="shared" ref="B27:C27" si="13">IF(B22="Yes",B26,0)</f>
        <v>0</v>
      </c>
      <c r="C27" s="6">
        <f t="shared" si="13"/>
        <v>0</v>
      </c>
      <c r="D27" s="6">
        <f>IF(D22="Yes",D26,0)</f>
        <v>0</v>
      </c>
      <c r="E27" s="6">
        <f t="shared" ref="E27:AB27" si="14">IF(E22="Yes",E26,0)</f>
        <v>0</v>
      </c>
      <c r="F27" s="6">
        <f t="shared" si="14"/>
        <v>0</v>
      </c>
      <c r="G27" s="6">
        <f t="shared" si="14"/>
        <v>0</v>
      </c>
      <c r="H27" s="6">
        <f t="shared" si="14"/>
        <v>0</v>
      </c>
      <c r="I27" s="6">
        <f t="shared" si="14"/>
        <v>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6">
        <f t="shared" si="14"/>
        <v>0</v>
      </c>
      <c r="N27" s="6">
        <f t="shared" si="14"/>
        <v>0</v>
      </c>
      <c r="O27" s="6">
        <f t="shared" si="14"/>
        <v>0</v>
      </c>
      <c r="P27" s="6">
        <f t="shared" si="14"/>
        <v>0</v>
      </c>
      <c r="Q27" s="6">
        <f t="shared" si="14"/>
        <v>0</v>
      </c>
      <c r="R27" s="6">
        <f t="shared" si="14"/>
        <v>0</v>
      </c>
      <c r="S27" s="6">
        <f t="shared" si="14"/>
        <v>0</v>
      </c>
      <c r="T27" s="6">
        <f t="shared" si="14"/>
        <v>0</v>
      </c>
      <c r="U27" s="6">
        <f t="shared" si="14"/>
        <v>0</v>
      </c>
      <c r="V27" s="6">
        <f t="shared" si="14"/>
        <v>0</v>
      </c>
      <c r="W27" s="6">
        <f t="shared" si="14"/>
        <v>0</v>
      </c>
      <c r="X27" s="6">
        <f t="shared" si="14"/>
        <v>0</v>
      </c>
      <c r="Y27" s="6">
        <f t="shared" si="14"/>
        <v>0</v>
      </c>
      <c r="Z27" s="6">
        <f t="shared" si="14"/>
        <v>0</v>
      </c>
      <c r="AA27" s="6">
        <f t="shared" si="14"/>
        <v>0</v>
      </c>
      <c r="AB27" s="6">
        <f t="shared" si="14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B12" sqref="B12:AB12"/>
    </sheetView>
  </sheetViews>
  <sheetFormatPr defaultRowHeight="12.75" x14ac:dyDescent="0.2"/>
  <cols>
    <col min="1" max="1" width="25" customWidth="1"/>
    <col min="2" max="2" width="12.42578125" customWidth="1"/>
    <col min="3" max="3" width="10.28515625" customWidth="1"/>
    <col min="4" max="4" width="8.7109375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[1]WRZ4!B$8+[1]WRZ4!B$22</f>
        <v>254.57399623989491</v>
      </c>
      <c r="C3" s="39">
        <f>[1]WRZ4!C$8+[1]WRZ4!C$22</f>
        <v>254.57399623989491</v>
      </c>
      <c r="D3" s="39">
        <f>[1]WRZ4!D$8+[1]WRZ4!D$22</f>
        <v>254.57399624337947</v>
      </c>
      <c r="E3" s="39">
        <f>[1]WRZ4!E$8+[1]WRZ4!E$22</f>
        <v>254.57399624337947</v>
      </c>
      <c r="F3" s="39">
        <f>[1]WRZ4!F$8+[1]WRZ4!F$22</f>
        <v>254.57399624337947</v>
      </c>
      <c r="G3" s="39">
        <f>[1]WRZ4!G$8+[1]WRZ4!G$22</f>
        <v>254.57399624337947</v>
      </c>
      <c r="H3" s="39">
        <f>[1]WRZ4!H$8+[1]WRZ4!H$22</f>
        <v>254.57399624337947</v>
      </c>
      <c r="I3" s="39">
        <f>[1]WRZ4!I$8+[1]WRZ4!I$22</f>
        <v>254.57399624337947</v>
      </c>
      <c r="J3" s="39">
        <f>[1]WRZ4!J$8+[1]WRZ4!J$22</f>
        <v>254.57399624337947</v>
      </c>
      <c r="K3" s="39">
        <f>[1]WRZ4!K$8+[1]WRZ4!K$22</f>
        <v>254.57399624337947</v>
      </c>
      <c r="L3" s="39">
        <f>[1]WRZ4!L$8+[1]WRZ4!L$22</f>
        <v>254.57399624337947</v>
      </c>
      <c r="M3" s="39">
        <f>[1]WRZ4!M$8+[1]WRZ4!M$22</f>
        <v>254.57399624337947</v>
      </c>
      <c r="N3" s="39">
        <f>[1]WRZ4!N$8+[1]WRZ4!N$22</f>
        <v>254.57399624337947</v>
      </c>
      <c r="O3" s="39">
        <f>[1]WRZ4!O$8+[1]WRZ4!O$22</f>
        <v>254.57399624337947</v>
      </c>
      <c r="P3" s="39">
        <f>[1]WRZ4!P$8+[1]WRZ4!P$22</f>
        <v>254.57399624337947</v>
      </c>
      <c r="Q3" s="39">
        <f>[1]WRZ4!Q$8+[1]WRZ4!Q$22</f>
        <v>254.57399624337947</v>
      </c>
      <c r="R3" s="39">
        <f>[1]WRZ4!R$8+[1]WRZ4!R$22</f>
        <v>254.57399624337947</v>
      </c>
      <c r="S3" s="39">
        <f>[1]WRZ4!S$8+[1]WRZ4!S$22</f>
        <v>254.57399624337947</v>
      </c>
      <c r="T3" s="39">
        <f>[1]WRZ4!T$8+[1]WRZ4!T$22</f>
        <v>254.57399624337947</v>
      </c>
      <c r="U3" s="39">
        <f>[1]WRZ4!U$8+[1]WRZ4!U$22</f>
        <v>254.57399624337947</v>
      </c>
      <c r="V3" s="39">
        <f>[1]WRZ4!V$8+[1]WRZ4!V$22</f>
        <v>254.57399624337947</v>
      </c>
      <c r="W3" s="39">
        <f>[1]WRZ4!W$8+[1]WRZ4!W$22</f>
        <v>254.57399624337947</v>
      </c>
      <c r="X3" s="39">
        <f>[1]WRZ4!X$8+[1]WRZ4!X$22</f>
        <v>254.57399624337947</v>
      </c>
      <c r="Y3" s="39">
        <f>[1]WRZ4!Y$8+[1]WRZ4!Y$22</f>
        <v>254.57399624337947</v>
      </c>
      <c r="Z3" s="39">
        <f>[1]WRZ4!Z$8+[1]WRZ4!Z$22</f>
        <v>254.57399624337947</v>
      </c>
      <c r="AA3" s="39">
        <f>[1]WRZ4!AA$8+[1]WRZ4!AA$22</f>
        <v>254.57399624337947</v>
      </c>
      <c r="AB3" s="39">
        <f>[1]WRZ4!AB$8+[1]WRZ4!AB$22</f>
        <v>254.57399624337947</v>
      </c>
    </row>
    <row r="4" spans="1:28" x14ac:dyDescent="0.2">
      <c r="A4" s="13" t="s">
        <v>91</v>
      </c>
      <c r="B4" s="39">
        <f>[1]WRZ4!B$12</f>
        <v>272.18651132484877</v>
      </c>
      <c r="C4" s="39">
        <f>[1]WRZ4!C$12</f>
        <v>270.590312850381</v>
      </c>
      <c r="D4" s="39">
        <f>[1]WRZ4!D$12</f>
        <v>271.93017462063801</v>
      </c>
      <c r="E4" s="39">
        <f>[1]WRZ4!E$12</f>
        <v>272.34004385201251</v>
      </c>
      <c r="F4" s="39">
        <f>[1]WRZ4!F$12</f>
        <v>270.115921807755</v>
      </c>
      <c r="G4" s="39">
        <f>[1]WRZ4!G$12</f>
        <v>264.78003272609988</v>
      </c>
      <c r="H4" s="39">
        <f>[1]WRZ4!H$12</f>
        <v>259.74020314053894</v>
      </c>
      <c r="I4" s="39">
        <f>[1]WRZ4!I$12</f>
        <v>256.6112064485115</v>
      </c>
      <c r="J4" s="39">
        <f>[1]WRZ4!J$12</f>
        <v>254.20792275754567</v>
      </c>
      <c r="K4" s="39">
        <f>[1]WRZ4!K$12</f>
        <v>254.4061912620387</v>
      </c>
      <c r="L4" s="39">
        <f>[1]WRZ4!L$12</f>
        <v>255.58356496467499</v>
      </c>
      <c r="M4" s="39">
        <f>[1]WRZ4!M$12</f>
        <v>256.76063005365916</v>
      </c>
      <c r="N4" s="39">
        <f>[1]WRZ4!N$12</f>
        <v>257.93514270042544</v>
      </c>
      <c r="O4" s="39">
        <f>[1]WRZ4!O$12</f>
        <v>259.12485234899805</v>
      </c>
      <c r="P4" s="39">
        <f>[1]WRZ4!P$12</f>
        <v>260.31490047497346</v>
      </c>
      <c r="Q4" s="39">
        <f>[1]WRZ4!Q$12</f>
        <v>261.50992027453407</v>
      </c>
      <c r="R4" s="39">
        <f>[1]WRZ4!R$12</f>
        <v>262.7301569537612</v>
      </c>
      <c r="S4" s="39">
        <f>[1]WRZ4!S$12</f>
        <v>263.93998631068177</v>
      </c>
      <c r="T4" s="39">
        <f>[1]WRZ4!T$12</f>
        <v>265.17008894205475</v>
      </c>
      <c r="U4" s="39">
        <f>[1]WRZ4!U$12</f>
        <v>266.39245678291445</v>
      </c>
      <c r="V4" s="39">
        <f>[1]WRZ4!V$12</f>
        <v>267.64286835892494</v>
      </c>
      <c r="W4" s="39">
        <f>[1]WRZ4!W$12</f>
        <v>268.90388915222553</v>
      </c>
      <c r="X4" s="39">
        <f>[1]WRZ4!X$12</f>
        <v>270.15459467577926</v>
      </c>
      <c r="Y4" s="39">
        <f>[1]WRZ4!Y$12</f>
        <v>271.60629948664473</v>
      </c>
      <c r="Z4" s="39">
        <f>[1]WRZ4!Z$12</f>
        <v>273.05449393923521</v>
      </c>
      <c r="AA4" s="39">
        <f>[1]WRZ4!AA$12</f>
        <v>274.53345790888676</v>
      </c>
      <c r="AB4" s="39">
        <f>[1]WRZ4!AB$12</f>
        <v>276.01700859136571</v>
      </c>
    </row>
    <row r="5" spans="1:28" x14ac:dyDescent="0.2">
      <c r="A5" s="13" t="s">
        <v>0</v>
      </c>
      <c r="B5" s="39">
        <f>B3-B4</f>
        <v>-17.612515084953856</v>
      </c>
      <c r="C5" s="39">
        <f t="shared" ref="C5:AB5" si="0">C3-C4</f>
        <v>-16.016316610486086</v>
      </c>
      <c r="D5" s="39">
        <f t="shared" si="0"/>
        <v>-17.356178377258544</v>
      </c>
      <c r="E5" s="39">
        <f t="shared" si="0"/>
        <v>-17.766047608633045</v>
      </c>
      <c r="F5" s="39">
        <f t="shared" si="0"/>
        <v>-15.541925564375532</v>
      </c>
      <c r="G5" s="39">
        <f t="shared" si="0"/>
        <v>-10.206036482720407</v>
      </c>
      <c r="H5" s="39">
        <f t="shared" si="0"/>
        <v>-5.1662068971594692</v>
      </c>
      <c r="I5" s="39">
        <f t="shared" si="0"/>
        <v>-2.0372102051320269</v>
      </c>
      <c r="J5" s="39">
        <f t="shared" si="0"/>
        <v>0.36607348583379462</v>
      </c>
      <c r="K5" s="39">
        <f t="shared" si="0"/>
        <v>0.16780498134076538</v>
      </c>
      <c r="L5" s="39">
        <f t="shared" si="0"/>
        <v>-1.0095687212955227</v>
      </c>
      <c r="M5" s="39">
        <f t="shared" si="0"/>
        <v>-2.1866338102796874</v>
      </c>
      <c r="N5" s="39">
        <f t="shared" si="0"/>
        <v>-3.3611464570459759</v>
      </c>
      <c r="O5" s="39">
        <f t="shared" si="0"/>
        <v>-4.5508561056185783</v>
      </c>
      <c r="P5" s="39">
        <f t="shared" si="0"/>
        <v>-5.7409042315939871</v>
      </c>
      <c r="Q5" s="39">
        <f t="shared" si="0"/>
        <v>-6.9359240311545989</v>
      </c>
      <c r="R5" s="39">
        <f t="shared" si="0"/>
        <v>-8.1561607103817266</v>
      </c>
      <c r="S5" s="39">
        <f t="shared" si="0"/>
        <v>-9.365990067302306</v>
      </c>
      <c r="T5" s="39">
        <f t="shared" si="0"/>
        <v>-10.596092698675278</v>
      </c>
      <c r="U5" s="39">
        <f t="shared" si="0"/>
        <v>-11.818460539534982</v>
      </c>
      <c r="V5" s="39">
        <f t="shared" si="0"/>
        <v>-13.068872115545474</v>
      </c>
      <c r="W5" s="39">
        <f t="shared" si="0"/>
        <v>-14.329892908846062</v>
      </c>
      <c r="X5" s="39">
        <f t="shared" si="0"/>
        <v>-15.580598432399796</v>
      </c>
      <c r="Y5" s="39">
        <f t="shared" si="0"/>
        <v>-17.032303243265261</v>
      </c>
      <c r="Z5" s="39">
        <f t="shared" si="0"/>
        <v>-18.480497695855746</v>
      </c>
      <c r="AA5" s="39">
        <f t="shared" si="0"/>
        <v>-19.959461665507291</v>
      </c>
      <c r="AB5" s="39">
        <f t="shared" si="0"/>
        <v>-21.44301234798624</v>
      </c>
    </row>
    <row r="6" spans="1:28" x14ac:dyDescent="0.2">
      <c r="A6" s="13" t="s">
        <v>10</v>
      </c>
      <c r="B6" s="40" t="str">
        <f t="shared" ref="B6:AB6" si="1">IF(B5&lt;0,"Yes","No")</f>
        <v>Yes</v>
      </c>
      <c r="C6" s="40" t="str">
        <f t="shared" si="1"/>
        <v>Yes</v>
      </c>
      <c r="D6" s="40" t="str">
        <f t="shared" si="1"/>
        <v>Yes</v>
      </c>
      <c r="E6" s="40" t="str">
        <f t="shared" si="1"/>
        <v>Yes</v>
      </c>
      <c r="F6" s="40" t="str">
        <f t="shared" si="1"/>
        <v>Yes</v>
      </c>
      <c r="G6" s="40" t="str">
        <f t="shared" si="1"/>
        <v>Yes</v>
      </c>
      <c r="H6" s="40" t="str">
        <f t="shared" si="1"/>
        <v>Yes</v>
      </c>
      <c r="I6" s="40" t="str">
        <f t="shared" si="1"/>
        <v>Yes</v>
      </c>
      <c r="J6" s="40" t="str">
        <f t="shared" si="1"/>
        <v>No</v>
      </c>
      <c r="K6" s="40" t="str">
        <f t="shared" si="1"/>
        <v>No</v>
      </c>
      <c r="L6" s="40" t="str">
        <f t="shared" si="1"/>
        <v>Yes</v>
      </c>
      <c r="M6" s="40" t="str">
        <f t="shared" si="1"/>
        <v>Yes</v>
      </c>
      <c r="N6" s="40" t="str">
        <f t="shared" si="1"/>
        <v>Yes</v>
      </c>
      <c r="O6" s="40" t="str">
        <f t="shared" si="1"/>
        <v>Yes</v>
      </c>
      <c r="P6" s="40" t="str">
        <f t="shared" si="1"/>
        <v>Yes</v>
      </c>
      <c r="Q6" s="40" t="str">
        <f t="shared" si="1"/>
        <v>Yes</v>
      </c>
      <c r="R6" s="40" t="str">
        <f t="shared" si="1"/>
        <v>Yes</v>
      </c>
      <c r="S6" s="40" t="str">
        <f t="shared" si="1"/>
        <v>Yes</v>
      </c>
      <c r="T6" s="40" t="str">
        <f t="shared" si="1"/>
        <v>Yes</v>
      </c>
      <c r="U6" s="40" t="str">
        <f t="shared" si="1"/>
        <v>Yes</v>
      </c>
      <c r="V6" s="40" t="str">
        <f t="shared" si="1"/>
        <v>Yes</v>
      </c>
      <c r="W6" s="40" t="str">
        <f t="shared" si="1"/>
        <v>Yes</v>
      </c>
      <c r="X6" s="40" t="str">
        <f t="shared" si="1"/>
        <v>Yes</v>
      </c>
      <c r="Y6" s="40" t="str">
        <f t="shared" si="1"/>
        <v>Yes</v>
      </c>
      <c r="Z6" s="40" t="str">
        <f t="shared" si="1"/>
        <v>Yes</v>
      </c>
      <c r="AA6" s="40" t="str">
        <f t="shared" si="1"/>
        <v>Yes</v>
      </c>
      <c r="AB6" s="40" t="str">
        <f t="shared" si="1"/>
        <v>Yes</v>
      </c>
    </row>
    <row r="7" spans="1:28" x14ac:dyDescent="0.2">
      <c r="A7" s="13" t="s">
        <v>11</v>
      </c>
      <c r="B7" s="41">
        <f t="shared" ref="B7:C7" si="2">IF(B6="Yes",100,0)</f>
        <v>100</v>
      </c>
      <c r="C7" s="41">
        <f t="shared" si="2"/>
        <v>100</v>
      </c>
      <c r="D7" s="41">
        <f>IF(D6="Yes",100,0)</f>
        <v>100</v>
      </c>
      <c r="E7" s="41">
        <f t="shared" ref="E7:AB7" si="3">IF(E6="Yes",100,0)</f>
        <v>100</v>
      </c>
      <c r="F7" s="41">
        <f t="shared" si="3"/>
        <v>100</v>
      </c>
      <c r="G7" s="41">
        <f t="shared" si="3"/>
        <v>100</v>
      </c>
      <c r="H7" s="41">
        <f t="shared" si="3"/>
        <v>100</v>
      </c>
      <c r="I7" s="41">
        <f t="shared" si="3"/>
        <v>100</v>
      </c>
      <c r="J7" s="41">
        <f t="shared" si="3"/>
        <v>0</v>
      </c>
      <c r="K7" s="41">
        <f t="shared" si="3"/>
        <v>0</v>
      </c>
      <c r="L7" s="41">
        <f t="shared" si="3"/>
        <v>100</v>
      </c>
      <c r="M7" s="41">
        <f t="shared" si="3"/>
        <v>100</v>
      </c>
      <c r="N7" s="41">
        <f t="shared" si="3"/>
        <v>100</v>
      </c>
      <c r="O7" s="41">
        <f t="shared" si="3"/>
        <v>100</v>
      </c>
      <c r="P7" s="41">
        <f t="shared" si="3"/>
        <v>100</v>
      </c>
      <c r="Q7" s="41">
        <f t="shared" si="3"/>
        <v>100</v>
      </c>
      <c r="R7" s="41">
        <f t="shared" si="3"/>
        <v>100</v>
      </c>
      <c r="S7" s="41">
        <f t="shared" si="3"/>
        <v>100</v>
      </c>
      <c r="T7" s="41">
        <f t="shared" si="3"/>
        <v>100</v>
      </c>
      <c r="U7" s="41">
        <f t="shared" si="3"/>
        <v>100</v>
      </c>
      <c r="V7" s="41">
        <f t="shared" si="3"/>
        <v>100</v>
      </c>
      <c r="W7" s="41">
        <f t="shared" si="3"/>
        <v>100</v>
      </c>
      <c r="X7" s="41">
        <f t="shared" si="3"/>
        <v>100</v>
      </c>
      <c r="Y7" s="41">
        <f t="shared" si="3"/>
        <v>100</v>
      </c>
      <c r="Z7" s="41">
        <f t="shared" si="3"/>
        <v>100</v>
      </c>
      <c r="AA7" s="41">
        <f t="shared" si="3"/>
        <v>100</v>
      </c>
      <c r="AB7" s="41">
        <f t="shared" si="3"/>
        <v>100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4 DYAA'!G$97*1000</f>
        <v>938908.63313157531</v>
      </c>
      <c r="C11" s="6">
        <f>'[2]WRZ 4 DYAA'!H$97*1000</f>
        <v>950014.15232873673</v>
      </c>
      <c r="D11" s="6">
        <f>'[2]WRZ 4 DYAA'!I$97*1000</f>
        <v>988093.25683832553</v>
      </c>
      <c r="E11" s="6">
        <f>'[2]WRZ 4 DYAA'!J$97*1000</f>
        <v>998461.60468464089</v>
      </c>
      <c r="F11" s="6">
        <f>'[2]WRZ 4 DYAA'!K$97*1000</f>
        <v>1009062.0733823582</v>
      </c>
      <c r="G11" s="6">
        <f>'[2]WRZ 4 DYAA'!L$97*1000</f>
        <v>1019769.1913971885</v>
      </c>
      <c r="H11" s="6">
        <f>'[2]WRZ 4 DYAA'!M$97*1000</f>
        <v>1030190.340896363</v>
      </c>
      <c r="I11" s="6">
        <f>'[2]WRZ 4 DYAA'!N$97*1000</f>
        <v>1039988.1549833367</v>
      </c>
      <c r="J11" s="6">
        <f>'[2]WRZ 4 DYAA'!O$97*1000</f>
        <v>1049046.1808768269</v>
      </c>
      <c r="K11" s="6">
        <f>'[2]WRZ 4 DYAA'!P$97*1000</f>
        <v>1057697.229213092</v>
      </c>
      <c r="L11" s="6">
        <f>'[2]WRZ 4 DYAA'!Q$97*1000</f>
        <v>1066227.6797608726</v>
      </c>
      <c r="M11" s="6">
        <f>'[2]WRZ 4 DYAA'!R$97*1000</f>
        <v>1074660.1302851022</v>
      </c>
      <c r="N11" s="6">
        <f>'[2]WRZ 4 DYAA'!S$97*1000</f>
        <v>1083173.1805105151</v>
      </c>
      <c r="O11" s="6">
        <f>'[2]WRZ 4 DYAA'!T$97*1000</f>
        <v>1091795.7898199547</v>
      </c>
      <c r="P11" s="6">
        <f>'[2]WRZ 4 DYAA'!U$97*1000</f>
        <v>1100195.3155659698</v>
      </c>
      <c r="Q11" s="6">
        <f>'[2]WRZ 4 DYAA'!V$97*1000</f>
        <v>1108887.0151683781</v>
      </c>
      <c r="R11" s="6">
        <f>'[2]WRZ 4 DYAA'!W$97*1000</f>
        <v>1117561.0238207139</v>
      </c>
      <c r="S11" s="6">
        <f>'[2]WRZ 4 DYAA'!X$97*1000</f>
        <v>1126148.6060479635</v>
      </c>
      <c r="T11" s="6">
        <f>'[2]WRZ 4 DYAA'!Y$97*1000</f>
        <v>1134626.0451516798</v>
      </c>
      <c r="U11" s="6">
        <f>'[2]WRZ 4 DYAA'!Z$97*1000</f>
        <v>1143079.4934903155</v>
      </c>
      <c r="V11" s="6">
        <f>'[2]WRZ 4 DYAA'!AA$97*1000</f>
        <v>1151593.5502812902</v>
      </c>
      <c r="W11" s="6">
        <f>'[2]WRZ 4 DYAA'!AB$97*1000</f>
        <v>1160143.9190436988</v>
      </c>
      <c r="X11" s="6">
        <f>'[2]WRZ 4 DYAA'!AC$97*1000</f>
        <v>1168636.8343625432</v>
      </c>
      <c r="Y11" s="6">
        <f>'[2]WRZ 4 DYAA'!AD$97*1000</f>
        <v>1177246.9711758723</v>
      </c>
      <c r="Z11" s="6">
        <f>'[2]WRZ 4 DYAA'!AE$97*1000</f>
        <v>1185892.7166027441</v>
      </c>
      <c r="AA11" s="6">
        <f>'[2]WRZ 4 DYAA'!AF$97*1000</f>
        <v>1194579.039295445</v>
      </c>
      <c r="AB11" s="6">
        <f>'[2]WRZ 4 DYAA'!AG$97*1000</f>
        <v>1203306.4425284872</v>
      </c>
    </row>
    <row r="12" spans="1:28" x14ac:dyDescent="0.2">
      <c r="A12" s="2" t="s">
        <v>13</v>
      </c>
      <c r="B12" s="44">
        <f t="shared" ref="B12:C12" si="4">IF(B6="Yes",B11,0)</f>
        <v>938908.63313157531</v>
      </c>
      <c r="C12" s="44">
        <f t="shared" si="4"/>
        <v>950014.15232873673</v>
      </c>
      <c r="D12" s="44">
        <f>IF(D6="Yes",D11,0)</f>
        <v>988093.25683832553</v>
      </c>
      <c r="E12" s="44">
        <f t="shared" ref="E12:AB12" si="5">IF(E6="Yes",E11,0)</f>
        <v>998461.60468464089</v>
      </c>
      <c r="F12" s="44">
        <f t="shared" si="5"/>
        <v>1009062.0733823582</v>
      </c>
      <c r="G12" s="44">
        <f t="shared" si="5"/>
        <v>1019769.1913971885</v>
      </c>
      <c r="H12" s="44">
        <f t="shared" si="5"/>
        <v>1030190.340896363</v>
      </c>
      <c r="I12" s="44">
        <f t="shared" si="5"/>
        <v>1039988.1549833367</v>
      </c>
      <c r="J12" s="44">
        <f t="shared" si="5"/>
        <v>0</v>
      </c>
      <c r="K12" s="44">
        <f t="shared" si="5"/>
        <v>0</v>
      </c>
      <c r="L12" s="44">
        <f t="shared" si="5"/>
        <v>1066227.6797608726</v>
      </c>
      <c r="M12" s="44">
        <f t="shared" si="5"/>
        <v>1074660.1302851022</v>
      </c>
      <c r="N12" s="44">
        <f t="shared" si="5"/>
        <v>1083173.1805105151</v>
      </c>
      <c r="O12" s="44">
        <f t="shared" si="5"/>
        <v>1091795.7898199547</v>
      </c>
      <c r="P12" s="44">
        <f t="shared" si="5"/>
        <v>1100195.3155659698</v>
      </c>
      <c r="Q12" s="44">
        <f t="shared" si="5"/>
        <v>1108887.0151683781</v>
      </c>
      <c r="R12" s="44">
        <f t="shared" si="5"/>
        <v>1117561.0238207139</v>
      </c>
      <c r="S12" s="44">
        <f t="shared" si="5"/>
        <v>1126148.6060479635</v>
      </c>
      <c r="T12" s="44">
        <f t="shared" si="5"/>
        <v>1134626.0451516798</v>
      </c>
      <c r="U12" s="44">
        <f t="shared" si="5"/>
        <v>1143079.4934903155</v>
      </c>
      <c r="V12" s="44">
        <f t="shared" si="5"/>
        <v>1151593.5502812902</v>
      </c>
      <c r="W12" s="44">
        <f t="shared" si="5"/>
        <v>1160143.9190436988</v>
      </c>
      <c r="X12" s="44">
        <f t="shared" si="5"/>
        <v>1168636.8343625432</v>
      </c>
      <c r="Y12" s="44">
        <f t="shared" si="5"/>
        <v>1177246.9711758723</v>
      </c>
      <c r="Z12" s="44">
        <f t="shared" si="5"/>
        <v>1185892.7166027441</v>
      </c>
      <c r="AA12" s="44">
        <f t="shared" si="5"/>
        <v>1194579.039295445</v>
      </c>
      <c r="AB12" s="44">
        <f t="shared" si="5"/>
        <v>1203306.4425284872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(DYAA)'!F$5+'Utilisation (DYAA)'!F$15-Transfers!F$9-Transfers!F$10+Transfers!F$4+Transfers!F$6+Transfers!F$7+Transfers!F$13</f>
        <v>17.866028097572897</v>
      </c>
      <c r="E14" s="1">
        <f>'Utilisation (DYAA)'!G$5+'Utilisation (DYAA)'!G$15-Transfers!G$9-Transfers!G$10+Transfers!G$4+Transfers!G$6+Transfers!G$7+Transfers!G$13</f>
        <v>18.189746095181363</v>
      </c>
      <c r="F14" s="1">
        <f>'Utilisation (DYAA)'!H$5+'Utilisation (DYAA)'!H$15-Transfers!H$9-Transfers!H$10+Transfers!H$4+Transfers!H$6+Transfers!H$7+Transfers!H$13</f>
        <v>15.970087933939711</v>
      </c>
      <c r="G14" s="1">
        <f>'Utilisation (DYAA)'!I$5+'Utilisation (DYAA)'!I$15-Transfers!I$9-Transfers!I$10+Transfers!I$4+Transfers!I$6+Transfers!I$7+Transfers!I$13</f>
        <v>10.246497046663277</v>
      </c>
      <c r="H14" s="1">
        <f>'Utilisation (DYAA)'!J$5+'Utilisation (DYAA)'!J$15-Transfers!J$9-Transfers!J$10+Transfers!J$4+Transfers!J$6+Transfers!J$7+Transfers!J$13</f>
        <v>5.4770352423240176</v>
      </c>
      <c r="I14" s="1">
        <f>'Utilisation (DYAA)'!K$5+'Utilisation (DYAA)'!K$15-Transfers!K$9-Transfers!K$10+Transfers!K$4+Transfers!K$6+Transfers!K$7+Transfers!K$13</f>
        <v>13.352938098153313</v>
      </c>
      <c r="J14" s="1">
        <f>'Utilisation (DYAA)'!L$5+'Utilisation (DYAA)'!L$15-Transfers!L$9-Transfers!L$10+Transfers!L$4+Transfers!L$6+Transfers!L$7+Transfers!L$13</f>
        <v>12.324445356140618</v>
      </c>
      <c r="K14" s="1">
        <f>'Utilisation (DYAA)'!M$5+'Utilisation (DYAA)'!M$15-Transfers!M$9-Transfers!M$10+Transfers!M$4+Transfers!M$6+Transfers!M$7+Transfers!M$13</f>
        <v>10.121112838396318</v>
      </c>
      <c r="L14" s="1">
        <f>'Utilisation (DYAA)'!N$5+'Utilisation (DYAA)'!N$15-Transfers!N$9-Transfers!N$10+Transfers!N$4+Transfers!N$6+Transfers!N$7+Transfers!N$13</f>
        <v>6.9051730537679141</v>
      </c>
      <c r="M14" s="1">
        <f>'Utilisation (DYAA)'!O$5+'Utilisation (DYAA)'!O$15-Transfers!O$9-Transfers!O$10+Transfers!O$4+Transfers!O$6+Transfers!O$7+Transfers!O$13</f>
        <v>4.134575329299615</v>
      </c>
      <c r="N14" s="1">
        <f>'Utilisation (DYAA)'!P$5+'Utilisation (DYAA)'!P$15-Transfers!P$9-Transfers!P$10+Transfers!P$4+Transfers!P$6+Transfers!P$7+Transfers!P$13</f>
        <v>6.8761617135036168</v>
      </c>
      <c r="O14" s="1">
        <f>'Utilisation (DYAA)'!Q$5+'Utilisation (DYAA)'!Q$15-Transfers!Q$9-Transfers!Q$10+Transfers!Q$4+Transfers!Q$6+Transfers!Q$7+Transfers!Q$13</f>
        <v>7.7807861534492133</v>
      </c>
      <c r="P14" s="1">
        <f>'Utilisation (DYAA)'!R$5+'Utilisation (DYAA)'!R$15-Transfers!R$9-Transfers!R$10+Transfers!R$4+Transfers!R$6+Transfers!R$7+Transfers!R$13</f>
        <v>8.1932023230991184</v>
      </c>
      <c r="Q14" s="1">
        <f>'Utilisation (DYAA)'!S$5+'Utilisation (DYAA)'!S$15-Transfers!S$9-Transfers!S$10+Transfers!S$4+Transfers!S$6+Transfers!S$7+Transfers!S$13</f>
        <v>10.855841948509514</v>
      </c>
      <c r="R14" s="1">
        <f>'Utilisation (DYAA)'!T$5+'Utilisation (DYAA)'!T$15-Transfers!T$9-Transfers!T$10+Transfers!T$4+Transfers!T$6+Transfers!T$7+Transfers!T$13</f>
        <v>16.338559581062714</v>
      </c>
      <c r="S14" s="1">
        <f>'Utilisation (DYAA)'!U$5+'Utilisation (DYAA)'!U$15-Transfers!U$9-Transfers!U$10+Transfers!U$4+Transfers!U$6+Transfers!U$7+Transfers!U$13</f>
        <v>16.948605655049917</v>
      </c>
      <c r="T14" s="1">
        <f>'Utilisation (DYAA)'!V$5+'Utilisation (DYAA)'!V$15-Transfers!V$9-Transfers!V$10+Transfers!V$4+Transfers!V$6+Transfers!V$7+Transfers!V$13</f>
        <v>17.467363099276817</v>
      </c>
      <c r="U14" s="1">
        <f>'Utilisation (DYAA)'!W$5+'Utilisation (DYAA)'!W$15-Transfers!W$9-Transfers!W$10+Transfers!W$4+Transfers!W$6+Transfers!W$7+Transfers!W$13</f>
        <v>17.953007779318114</v>
      </c>
      <c r="V14" s="1">
        <f>'Utilisation (DYAA)'!X$5+'Utilisation (DYAA)'!X$15-Transfers!X$9-Transfers!X$10+Transfers!X$4+Transfers!X$6+Transfers!X$7+Transfers!X$13</f>
        <v>69.42129239343673</v>
      </c>
      <c r="W14" s="1">
        <f>'Utilisation (DYAA)'!Y$5+'Utilisation (DYAA)'!Y$15-Transfers!Y$9-Transfers!Y$10+Transfers!Y$4+Transfers!Y$6+Transfers!Y$7+Transfers!Y$13</f>
        <v>73.135571325474729</v>
      </c>
      <c r="X14" s="1">
        <f>'Utilisation (DYAA)'!Z$5+'Utilisation (DYAA)'!Z$15-Transfers!Z$9-Transfers!Z$10+Transfers!Z$4+Transfers!Z$6+Transfers!Z$7+Transfers!Z$13</f>
        <v>72.688225023001934</v>
      </c>
      <c r="Y14" s="1">
        <f>'Utilisation (DYAA)'!AA$5+'Utilisation (DYAA)'!AA$15-Transfers!AA$9-Transfers!AA$10+Transfers!AA$4+Transfers!AA$6+Transfers!AA$7+Transfers!AA$13</f>
        <v>66.606448212411436</v>
      </c>
      <c r="Z14" s="1">
        <f>'Utilisation (DYAA)'!AB$5+'Utilisation (DYAA)'!AB$15-Transfers!AB$9-Transfers!AB$10+Transfers!AB$4+Transfers!AB$6+Transfers!AB$7+Transfers!AB$13</f>
        <v>68.526899383235303</v>
      </c>
      <c r="AA14" s="1">
        <f>'Utilisation (DYAA)'!AC$5+'Utilisation (DYAA)'!AC$15-Transfers!AC$9-Transfers!AC$10+Transfers!AC$4+Transfers!AC$6+Transfers!AC$7+Transfers!AC$13</f>
        <v>70.202002604838128</v>
      </c>
      <c r="AB14" s="1">
        <f>'Utilisation (DYAA)'!AD$5+'Utilisation (DYAA)'!AD$15-Transfers!AD$9-Transfers!AD$10+Transfers!AD$4+Transfers!AD$6+Transfers!AD$7+Transfers!AD$13</f>
        <v>72.950624181101418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254.57399623989491</v>
      </c>
      <c r="C19" s="39">
        <f t="shared" ref="C19:AB19" si="6">C3+C14</f>
        <v>254.57399623989491</v>
      </c>
      <c r="D19" s="39">
        <f t="shared" si="6"/>
        <v>272.44002434095239</v>
      </c>
      <c r="E19" s="39">
        <f t="shared" si="6"/>
        <v>272.76374233856086</v>
      </c>
      <c r="F19" s="39">
        <f t="shared" si="6"/>
        <v>270.54408417731918</v>
      </c>
      <c r="G19" s="39">
        <f t="shared" si="6"/>
        <v>264.82049329004275</v>
      </c>
      <c r="H19" s="39">
        <f t="shared" si="6"/>
        <v>260.0510314857035</v>
      </c>
      <c r="I19" s="39">
        <f t="shared" si="6"/>
        <v>267.92693434153279</v>
      </c>
      <c r="J19" s="39">
        <f t="shared" si="6"/>
        <v>266.89844159952008</v>
      </c>
      <c r="K19" s="39">
        <f t="shared" si="6"/>
        <v>264.6951090817758</v>
      </c>
      <c r="L19" s="39">
        <f t="shared" si="6"/>
        <v>261.47916929714739</v>
      </c>
      <c r="M19" s="39">
        <f t="shared" si="6"/>
        <v>258.70857157267909</v>
      </c>
      <c r="N19" s="39">
        <f t="shared" si="6"/>
        <v>261.45015795688306</v>
      </c>
      <c r="O19" s="39">
        <f t="shared" si="6"/>
        <v>262.35478239682868</v>
      </c>
      <c r="P19" s="39">
        <f t="shared" si="6"/>
        <v>262.76719856647861</v>
      </c>
      <c r="Q19" s="39">
        <f t="shared" si="6"/>
        <v>265.42983819188896</v>
      </c>
      <c r="R19" s="39">
        <f t="shared" si="6"/>
        <v>270.91255582444217</v>
      </c>
      <c r="S19" s="39">
        <f t="shared" si="6"/>
        <v>271.5226018984294</v>
      </c>
      <c r="T19" s="39">
        <f t="shared" si="6"/>
        <v>272.04135934265628</v>
      </c>
      <c r="U19" s="39">
        <f t="shared" si="6"/>
        <v>272.52700402269761</v>
      </c>
      <c r="V19" s="39">
        <f t="shared" si="6"/>
        <v>323.99528863681621</v>
      </c>
      <c r="W19" s="39">
        <f t="shared" si="6"/>
        <v>327.7095675688542</v>
      </c>
      <c r="X19" s="39">
        <f t="shared" si="6"/>
        <v>327.2622212663814</v>
      </c>
      <c r="Y19" s="39">
        <f t="shared" si="6"/>
        <v>321.18044445579091</v>
      </c>
      <c r="Z19" s="39">
        <f t="shared" si="6"/>
        <v>323.10089562661477</v>
      </c>
      <c r="AA19" s="39">
        <f t="shared" si="6"/>
        <v>324.77599884821757</v>
      </c>
      <c r="AB19" s="39">
        <f t="shared" si="6"/>
        <v>327.52462042448087</v>
      </c>
    </row>
    <row r="20" spans="1:28" x14ac:dyDescent="0.2">
      <c r="A20" s="13" t="s">
        <v>91</v>
      </c>
      <c r="B20" s="39">
        <f>B4</f>
        <v>272.18651132484877</v>
      </c>
      <c r="C20" s="39">
        <f t="shared" ref="C20:AB20" si="7">C4</f>
        <v>270.590312850381</v>
      </c>
      <c r="D20" s="39">
        <f t="shared" si="7"/>
        <v>271.93017462063801</v>
      </c>
      <c r="E20" s="39">
        <f t="shared" si="7"/>
        <v>272.34004385201251</v>
      </c>
      <c r="F20" s="39">
        <f t="shared" si="7"/>
        <v>270.115921807755</v>
      </c>
      <c r="G20" s="39">
        <f t="shared" si="7"/>
        <v>264.78003272609988</v>
      </c>
      <c r="H20" s="39">
        <f t="shared" si="7"/>
        <v>259.74020314053894</v>
      </c>
      <c r="I20" s="39">
        <f t="shared" si="7"/>
        <v>256.6112064485115</v>
      </c>
      <c r="J20" s="39">
        <f t="shared" si="7"/>
        <v>254.20792275754567</v>
      </c>
      <c r="K20" s="39">
        <f t="shared" si="7"/>
        <v>254.4061912620387</v>
      </c>
      <c r="L20" s="39">
        <f t="shared" si="7"/>
        <v>255.58356496467499</v>
      </c>
      <c r="M20" s="39">
        <f t="shared" si="7"/>
        <v>256.76063005365916</v>
      </c>
      <c r="N20" s="39">
        <f t="shared" si="7"/>
        <v>257.93514270042544</v>
      </c>
      <c r="O20" s="39">
        <f t="shared" si="7"/>
        <v>259.12485234899805</v>
      </c>
      <c r="P20" s="39">
        <f t="shared" si="7"/>
        <v>260.31490047497346</v>
      </c>
      <c r="Q20" s="39">
        <f t="shared" si="7"/>
        <v>261.50992027453407</v>
      </c>
      <c r="R20" s="39">
        <f t="shared" si="7"/>
        <v>262.7301569537612</v>
      </c>
      <c r="S20" s="39">
        <f t="shared" si="7"/>
        <v>263.93998631068177</v>
      </c>
      <c r="T20" s="39">
        <f t="shared" si="7"/>
        <v>265.17008894205475</v>
      </c>
      <c r="U20" s="39">
        <f t="shared" si="7"/>
        <v>266.39245678291445</v>
      </c>
      <c r="V20" s="39">
        <f t="shared" si="7"/>
        <v>267.64286835892494</v>
      </c>
      <c r="W20" s="39">
        <f t="shared" si="7"/>
        <v>268.90388915222553</v>
      </c>
      <c r="X20" s="39">
        <f t="shared" si="7"/>
        <v>270.15459467577926</v>
      </c>
      <c r="Y20" s="39">
        <f t="shared" si="7"/>
        <v>271.60629948664473</v>
      </c>
      <c r="Z20" s="39">
        <f t="shared" si="7"/>
        <v>273.05449393923521</v>
      </c>
      <c r="AA20" s="39">
        <f t="shared" si="7"/>
        <v>274.53345790888676</v>
      </c>
      <c r="AB20" s="39">
        <f t="shared" si="7"/>
        <v>276.01700859136571</v>
      </c>
    </row>
    <row r="21" spans="1:28" x14ac:dyDescent="0.2">
      <c r="A21" s="13" t="s">
        <v>0</v>
      </c>
      <c r="B21" s="39">
        <f>B19-B20</f>
        <v>-17.612515084953856</v>
      </c>
      <c r="C21" s="39">
        <f t="shared" ref="C21:AB21" si="8">C19-C20</f>
        <v>-16.016316610486086</v>
      </c>
      <c r="D21" s="39">
        <f t="shared" si="8"/>
        <v>0.50984972031437792</v>
      </c>
      <c r="E21" s="39">
        <f t="shared" si="8"/>
        <v>0.42369848654834641</v>
      </c>
      <c r="F21" s="39">
        <f t="shared" si="8"/>
        <v>0.42816236956417697</v>
      </c>
      <c r="G21" s="39">
        <f t="shared" si="8"/>
        <v>4.0460563942872341E-2</v>
      </c>
      <c r="H21" s="39">
        <f t="shared" si="8"/>
        <v>0.31082834516456614</v>
      </c>
      <c r="I21" s="39">
        <f t="shared" si="8"/>
        <v>11.31572789302129</v>
      </c>
      <c r="J21" s="39">
        <f t="shared" si="8"/>
        <v>12.690518841974409</v>
      </c>
      <c r="K21" s="39">
        <f t="shared" si="8"/>
        <v>10.288917819737094</v>
      </c>
      <c r="L21" s="39">
        <f t="shared" si="8"/>
        <v>5.8956043324724021</v>
      </c>
      <c r="M21" s="39">
        <f t="shared" si="8"/>
        <v>1.9479415190199347</v>
      </c>
      <c r="N21" s="39">
        <f t="shared" si="8"/>
        <v>3.515015256457616</v>
      </c>
      <c r="O21" s="39">
        <f t="shared" si="8"/>
        <v>3.229930047830635</v>
      </c>
      <c r="P21" s="39">
        <f t="shared" si="8"/>
        <v>2.4522980915051562</v>
      </c>
      <c r="Q21" s="39">
        <f t="shared" si="8"/>
        <v>3.9199179173548941</v>
      </c>
      <c r="R21" s="39">
        <f t="shared" si="8"/>
        <v>8.18239887068097</v>
      </c>
      <c r="S21" s="39">
        <f t="shared" si="8"/>
        <v>7.5826155877476253</v>
      </c>
      <c r="T21" s="39">
        <f t="shared" si="8"/>
        <v>6.8712704006015315</v>
      </c>
      <c r="U21" s="39">
        <f t="shared" si="8"/>
        <v>6.13454723978316</v>
      </c>
      <c r="V21" s="39">
        <f t="shared" si="8"/>
        <v>56.35242027789127</v>
      </c>
      <c r="W21" s="39">
        <f t="shared" si="8"/>
        <v>58.805678416628666</v>
      </c>
      <c r="X21" s="39">
        <f t="shared" si="8"/>
        <v>57.107626590602138</v>
      </c>
      <c r="Y21" s="39">
        <f t="shared" si="8"/>
        <v>49.574144969146175</v>
      </c>
      <c r="Z21" s="39">
        <f t="shared" si="8"/>
        <v>50.046401687379557</v>
      </c>
      <c r="AA21" s="39">
        <f t="shared" si="8"/>
        <v>50.242540939330809</v>
      </c>
      <c r="AB21" s="39">
        <f t="shared" si="8"/>
        <v>51.507611833115163</v>
      </c>
    </row>
    <row r="22" spans="1:28" x14ac:dyDescent="0.2">
      <c r="A22" s="13" t="s">
        <v>10</v>
      </c>
      <c r="B22" s="40" t="str">
        <f t="shared" ref="B22:AB22" si="9">IF(B21&lt;0,"Yes","No")</f>
        <v>Yes</v>
      </c>
      <c r="C22" s="40" t="str">
        <f t="shared" si="9"/>
        <v>Yes</v>
      </c>
      <c r="D22" s="40" t="str">
        <f t="shared" si="9"/>
        <v>No</v>
      </c>
      <c r="E22" s="40" t="str">
        <f t="shared" si="9"/>
        <v>No</v>
      </c>
      <c r="F22" s="40" t="str">
        <f t="shared" si="9"/>
        <v>No</v>
      </c>
      <c r="G22" s="40" t="str">
        <f t="shared" si="9"/>
        <v>No</v>
      </c>
      <c r="H22" s="40" t="str">
        <f t="shared" si="9"/>
        <v>No</v>
      </c>
      <c r="I22" s="40" t="str">
        <f t="shared" si="9"/>
        <v>No</v>
      </c>
      <c r="J22" s="40" t="str">
        <f t="shared" si="9"/>
        <v>No</v>
      </c>
      <c r="K22" s="40" t="str">
        <f t="shared" si="9"/>
        <v>No</v>
      </c>
      <c r="L22" s="40" t="str">
        <f t="shared" si="9"/>
        <v>No</v>
      </c>
      <c r="M22" s="40" t="str">
        <f t="shared" si="9"/>
        <v>No</v>
      </c>
      <c r="N22" s="40" t="str">
        <f t="shared" si="9"/>
        <v>No</v>
      </c>
      <c r="O22" s="40" t="str">
        <f t="shared" si="9"/>
        <v>No</v>
      </c>
      <c r="P22" s="40" t="str">
        <f t="shared" si="9"/>
        <v>No</v>
      </c>
      <c r="Q22" s="40" t="str">
        <f t="shared" si="9"/>
        <v>No</v>
      </c>
      <c r="R22" s="40" t="str">
        <f t="shared" si="9"/>
        <v>No</v>
      </c>
      <c r="S22" s="40" t="str">
        <f t="shared" si="9"/>
        <v>No</v>
      </c>
      <c r="T22" s="40" t="str">
        <f t="shared" si="9"/>
        <v>No</v>
      </c>
      <c r="U22" s="40" t="str">
        <f t="shared" si="9"/>
        <v>No</v>
      </c>
      <c r="V22" s="40" t="str">
        <f t="shared" si="9"/>
        <v>No</v>
      </c>
      <c r="W22" s="40" t="str">
        <f t="shared" si="9"/>
        <v>No</v>
      </c>
      <c r="X22" s="40" t="str">
        <f t="shared" si="9"/>
        <v>No</v>
      </c>
      <c r="Y22" s="40" t="str">
        <f t="shared" si="9"/>
        <v>No</v>
      </c>
      <c r="Z22" s="40" t="str">
        <f t="shared" si="9"/>
        <v>No</v>
      </c>
      <c r="AA22" s="40" t="str">
        <f t="shared" si="9"/>
        <v>No</v>
      </c>
      <c r="AB22" s="40" t="str">
        <f t="shared" si="9"/>
        <v>No</v>
      </c>
    </row>
    <row r="23" spans="1:28" x14ac:dyDescent="0.2">
      <c r="A23" s="13" t="s">
        <v>11</v>
      </c>
      <c r="B23" s="41">
        <f t="shared" ref="B23:C23" si="10">IF(B22="Yes",100,0)</f>
        <v>100</v>
      </c>
      <c r="C23" s="41">
        <f t="shared" si="10"/>
        <v>100</v>
      </c>
      <c r="D23" s="41">
        <f>IF(D22="Yes",100,0)</f>
        <v>0</v>
      </c>
      <c r="E23" s="41">
        <f t="shared" ref="E23:AB23" si="11">IF(E22="Yes",100,0)</f>
        <v>0</v>
      </c>
      <c r="F23" s="41">
        <f t="shared" si="11"/>
        <v>0</v>
      </c>
      <c r="G23" s="41">
        <f t="shared" si="11"/>
        <v>0</v>
      </c>
      <c r="H23" s="41">
        <f t="shared" si="11"/>
        <v>0</v>
      </c>
      <c r="I23" s="41">
        <f t="shared" si="11"/>
        <v>0</v>
      </c>
      <c r="J23" s="41">
        <f t="shared" si="11"/>
        <v>0</v>
      </c>
      <c r="K23" s="41">
        <f t="shared" si="11"/>
        <v>0</v>
      </c>
      <c r="L23" s="41">
        <f t="shared" si="11"/>
        <v>0</v>
      </c>
      <c r="M23" s="41">
        <f t="shared" si="11"/>
        <v>0</v>
      </c>
      <c r="N23" s="41">
        <f t="shared" si="11"/>
        <v>0</v>
      </c>
      <c r="O23" s="41">
        <f t="shared" si="11"/>
        <v>0</v>
      </c>
      <c r="P23" s="41">
        <f t="shared" si="11"/>
        <v>0</v>
      </c>
      <c r="Q23" s="41">
        <f t="shared" si="11"/>
        <v>0</v>
      </c>
      <c r="R23" s="41">
        <f t="shared" si="11"/>
        <v>0</v>
      </c>
      <c r="S23" s="41">
        <f t="shared" si="11"/>
        <v>0</v>
      </c>
      <c r="T23" s="41">
        <f t="shared" si="11"/>
        <v>0</v>
      </c>
      <c r="U23" s="41">
        <f t="shared" si="11"/>
        <v>0</v>
      </c>
      <c r="V23" s="41">
        <f t="shared" si="11"/>
        <v>0</v>
      </c>
      <c r="W23" s="41">
        <f t="shared" si="11"/>
        <v>0</v>
      </c>
      <c r="X23" s="41">
        <f t="shared" si="11"/>
        <v>0</v>
      </c>
      <c r="Y23" s="41">
        <f t="shared" si="11"/>
        <v>0</v>
      </c>
      <c r="Z23" s="41">
        <f t="shared" si="11"/>
        <v>0</v>
      </c>
      <c r="AA23" s="41">
        <f t="shared" si="11"/>
        <v>0</v>
      </c>
      <c r="AB23" s="41">
        <f t="shared" si="11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12">B11</f>
        <v>938908.63313157531</v>
      </c>
      <c r="C26" s="6">
        <f t="shared" si="12"/>
        <v>950014.15232873673</v>
      </c>
      <c r="D26" s="6">
        <f t="shared" si="12"/>
        <v>988093.25683832553</v>
      </c>
      <c r="E26" s="6">
        <f t="shared" si="12"/>
        <v>998461.60468464089</v>
      </c>
      <c r="F26" s="6">
        <f t="shared" si="12"/>
        <v>1009062.0733823582</v>
      </c>
      <c r="G26" s="6">
        <f t="shared" si="12"/>
        <v>1019769.1913971885</v>
      </c>
      <c r="H26" s="6">
        <f t="shared" si="12"/>
        <v>1030190.340896363</v>
      </c>
      <c r="I26" s="6">
        <f t="shared" si="12"/>
        <v>1039988.1549833367</v>
      </c>
      <c r="J26" s="6">
        <f t="shared" si="12"/>
        <v>1049046.1808768269</v>
      </c>
      <c r="K26" s="6">
        <f t="shared" si="12"/>
        <v>1057697.229213092</v>
      </c>
      <c r="L26" s="6">
        <f t="shared" si="12"/>
        <v>1066227.6797608726</v>
      </c>
      <c r="M26" s="6">
        <f t="shared" si="12"/>
        <v>1074660.1302851022</v>
      </c>
      <c r="N26" s="6">
        <f t="shared" si="12"/>
        <v>1083173.1805105151</v>
      </c>
      <c r="O26" s="6">
        <f t="shared" si="12"/>
        <v>1091795.7898199547</v>
      </c>
      <c r="P26" s="6">
        <f t="shared" si="12"/>
        <v>1100195.3155659698</v>
      </c>
      <c r="Q26" s="6">
        <f t="shared" si="12"/>
        <v>1108887.0151683781</v>
      </c>
      <c r="R26" s="6">
        <f t="shared" si="12"/>
        <v>1117561.0238207139</v>
      </c>
      <c r="S26" s="6">
        <f t="shared" si="12"/>
        <v>1126148.6060479635</v>
      </c>
      <c r="T26" s="6">
        <f t="shared" si="12"/>
        <v>1134626.0451516798</v>
      </c>
      <c r="U26" s="6">
        <f t="shared" si="12"/>
        <v>1143079.4934903155</v>
      </c>
      <c r="V26" s="6">
        <f t="shared" si="12"/>
        <v>1151593.5502812902</v>
      </c>
      <c r="W26" s="6">
        <f t="shared" si="12"/>
        <v>1160143.9190436988</v>
      </c>
      <c r="X26" s="6">
        <f t="shared" si="12"/>
        <v>1168636.8343625432</v>
      </c>
      <c r="Y26" s="6">
        <f t="shared" si="12"/>
        <v>1177246.9711758723</v>
      </c>
      <c r="Z26" s="6">
        <f t="shared" si="12"/>
        <v>1185892.7166027441</v>
      </c>
      <c r="AA26" s="6">
        <f t="shared" si="12"/>
        <v>1194579.039295445</v>
      </c>
      <c r="AB26" s="6">
        <f t="shared" si="12"/>
        <v>1203306.4425284872</v>
      </c>
    </row>
    <row r="27" spans="1:28" x14ac:dyDescent="0.2">
      <c r="A27" s="2" t="s">
        <v>13</v>
      </c>
      <c r="B27" s="6">
        <f t="shared" ref="B27:C27" si="13">IF(B22="Yes",B26,0)</f>
        <v>938908.63313157531</v>
      </c>
      <c r="C27" s="6">
        <f t="shared" si="13"/>
        <v>950014.15232873673</v>
      </c>
      <c r="D27" s="6">
        <f>IF(D22="Yes",D26,0)</f>
        <v>0</v>
      </c>
      <c r="E27" s="6">
        <f t="shared" ref="E27:AB27" si="14">IF(E22="Yes",E26,0)</f>
        <v>0</v>
      </c>
      <c r="F27" s="6">
        <f t="shared" si="14"/>
        <v>0</v>
      </c>
      <c r="G27" s="6">
        <f t="shared" si="14"/>
        <v>0</v>
      </c>
      <c r="H27" s="6">
        <f t="shared" si="14"/>
        <v>0</v>
      </c>
      <c r="I27" s="6">
        <f t="shared" si="14"/>
        <v>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6">
        <f t="shared" si="14"/>
        <v>0</v>
      </c>
      <c r="N27" s="6">
        <f t="shared" si="14"/>
        <v>0</v>
      </c>
      <c r="O27" s="6">
        <f t="shared" si="14"/>
        <v>0</v>
      </c>
      <c r="P27" s="6">
        <f t="shared" si="14"/>
        <v>0</v>
      </c>
      <c r="Q27" s="6">
        <f t="shared" si="14"/>
        <v>0</v>
      </c>
      <c r="R27" s="6">
        <f t="shared" si="14"/>
        <v>0</v>
      </c>
      <c r="S27" s="6">
        <f t="shared" si="14"/>
        <v>0</v>
      </c>
      <c r="T27" s="6">
        <f t="shared" si="14"/>
        <v>0</v>
      </c>
      <c r="U27" s="6">
        <f t="shared" si="14"/>
        <v>0</v>
      </c>
      <c r="V27" s="6">
        <f t="shared" si="14"/>
        <v>0</v>
      </c>
      <c r="W27" s="6">
        <f t="shared" si="14"/>
        <v>0</v>
      </c>
      <c r="X27" s="6">
        <f t="shared" si="14"/>
        <v>0</v>
      </c>
      <c r="Y27" s="6">
        <f t="shared" si="14"/>
        <v>0</v>
      </c>
      <c r="Z27" s="6">
        <f t="shared" si="14"/>
        <v>0</v>
      </c>
      <c r="AA27" s="6">
        <f t="shared" si="14"/>
        <v>0</v>
      </c>
      <c r="AB27" s="6">
        <f t="shared" si="14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A12" sqref="A12"/>
    </sheetView>
  </sheetViews>
  <sheetFormatPr defaultRowHeight="12.75" x14ac:dyDescent="0.2"/>
  <cols>
    <col min="1" max="1" width="25" customWidth="1"/>
    <col min="2" max="2" width="12.42578125" customWidth="1"/>
    <col min="3" max="3" width="10.28515625" customWidth="1"/>
    <col min="4" max="4" width="8.7109375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[1]WRZ5!B$8+[1]WRZ5!B$22</f>
        <v>57.404125063333481</v>
      </c>
      <c r="C3" s="39">
        <f>[1]WRZ5!C$8+[1]WRZ5!C$22</f>
        <v>57.404125063333481</v>
      </c>
      <c r="D3" s="39">
        <f>[1]WRZ5!D$8+[1]WRZ5!D$22</f>
        <v>57.404125063000002</v>
      </c>
      <c r="E3" s="39">
        <f>[1]WRZ5!E$8+[1]WRZ5!E$22</f>
        <v>57.404125063000002</v>
      </c>
      <c r="F3" s="39">
        <f>[1]WRZ5!F$8+[1]WRZ5!F$22</f>
        <v>57.404125063000002</v>
      </c>
      <c r="G3" s="39">
        <f>[1]WRZ5!G$8+[1]WRZ5!G$22</f>
        <v>57.404125063000002</v>
      </c>
      <c r="H3" s="39">
        <f>[1]WRZ5!H$8+[1]WRZ5!H$22</f>
        <v>56.984125063</v>
      </c>
      <c r="I3" s="39">
        <f>[1]WRZ5!I$8+[1]WRZ5!I$22</f>
        <v>56.984125063</v>
      </c>
      <c r="J3" s="39">
        <f>[1]WRZ5!J$8+[1]WRZ5!J$22</f>
        <v>56.984125063</v>
      </c>
      <c r="K3" s="39">
        <f>[1]WRZ5!K$8+[1]WRZ5!K$22</f>
        <v>56.984125063</v>
      </c>
      <c r="L3" s="39">
        <f>[1]WRZ5!L$8+[1]WRZ5!L$22</f>
        <v>56.984125063</v>
      </c>
      <c r="M3" s="39">
        <f>[1]WRZ5!M$8+[1]WRZ5!M$22</f>
        <v>56.984125063</v>
      </c>
      <c r="N3" s="39">
        <f>[1]WRZ5!N$8+[1]WRZ5!N$22</f>
        <v>56.984125063</v>
      </c>
      <c r="O3" s="39">
        <f>[1]WRZ5!O$8+[1]WRZ5!O$22</f>
        <v>56.984125063</v>
      </c>
      <c r="P3" s="39">
        <f>[1]WRZ5!P$8+[1]WRZ5!P$22</f>
        <v>56.984125063</v>
      </c>
      <c r="Q3" s="39">
        <f>[1]WRZ5!Q$8+[1]WRZ5!Q$22</f>
        <v>56.984125063</v>
      </c>
      <c r="R3" s="39">
        <f>[1]WRZ5!R$8+[1]WRZ5!R$22</f>
        <v>56.984125063</v>
      </c>
      <c r="S3" s="39">
        <f>[1]WRZ5!S$8+[1]WRZ5!S$22</f>
        <v>56.984125063</v>
      </c>
      <c r="T3" s="39">
        <f>[1]WRZ5!T$8+[1]WRZ5!T$22</f>
        <v>56.984125063</v>
      </c>
      <c r="U3" s="39">
        <f>[1]WRZ5!U$8+[1]WRZ5!U$22</f>
        <v>56.984125063</v>
      </c>
      <c r="V3" s="39">
        <f>[1]WRZ5!V$8+[1]WRZ5!V$22</f>
        <v>56.984125063</v>
      </c>
      <c r="W3" s="39">
        <f>[1]WRZ5!W$8+[1]WRZ5!W$22</f>
        <v>56.984125063</v>
      </c>
      <c r="X3" s="39">
        <f>[1]WRZ5!X$8+[1]WRZ5!X$22</f>
        <v>56.984125063</v>
      </c>
      <c r="Y3" s="39">
        <f>[1]WRZ5!Y$8+[1]WRZ5!Y$22</f>
        <v>56.984125063</v>
      </c>
      <c r="Z3" s="39">
        <f>[1]WRZ5!Z$8+[1]WRZ5!Z$22</f>
        <v>56.984125063</v>
      </c>
      <c r="AA3" s="39">
        <f>[1]WRZ5!AA$8+[1]WRZ5!AA$22</f>
        <v>56.984125063</v>
      </c>
      <c r="AB3" s="39">
        <f>[1]WRZ5!AB$8+[1]WRZ5!AB$22</f>
        <v>56.984125063</v>
      </c>
    </row>
    <row r="4" spans="1:28" x14ac:dyDescent="0.2">
      <c r="A4" s="13" t="s">
        <v>91</v>
      </c>
      <c r="B4" s="39">
        <f>[1]WRZ5!B$12</f>
        <v>81.635756307444495</v>
      </c>
      <c r="C4" s="39">
        <f>[1]WRZ5!C$12</f>
        <v>80.324260478470421</v>
      </c>
      <c r="D4" s="39">
        <f>[1]WRZ5!D$12</f>
        <v>80.200886998429127</v>
      </c>
      <c r="E4" s="39">
        <f>[1]WRZ5!E$12</f>
        <v>80.259225387340237</v>
      </c>
      <c r="F4" s="39">
        <f>[1]WRZ5!F$12</f>
        <v>80.513132202345219</v>
      </c>
      <c r="G4" s="39">
        <f>[1]WRZ5!G$12</f>
        <v>80.831822420942899</v>
      </c>
      <c r="H4" s="39">
        <f>[1]WRZ5!H$12</f>
        <v>81.133344195606597</v>
      </c>
      <c r="I4" s="39">
        <f>[1]WRZ5!I$12</f>
        <v>81.43466899077805</v>
      </c>
      <c r="J4" s="39">
        <f>[1]WRZ5!J$12</f>
        <v>81.721070800312518</v>
      </c>
      <c r="K4" s="39">
        <f>[1]WRZ5!K$12</f>
        <v>81.991936560346488</v>
      </c>
      <c r="L4" s="39">
        <f>[1]WRZ5!L$12</f>
        <v>82.419780712860629</v>
      </c>
      <c r="M4" s="39">
        <f>[1]WRZ5!M$12</f>
        <v>82.848794741317235</v>
      </c>
      <c r="N4" s="39">
        <f>[1]WRZ5!N$12</f>
        <v>83.273676323910649</v>
      </c>
      <c r="O4" s="39">
        <f>[1]WRZ5!O$12</f>
        <v>83.664791333830209</v>
      </c>
      <c r="P4" s="39">
        <f>[1]WRZ5!P$12</f>
        <v>84.05958823711056</v>
      </c>
      <c r="Q4" s="39">
        <f>[1]WRZ5!Q$12</f>
        <v>84.446488817271472</v>
      </c>
      <c r="R4" s="39">
        <f>[1]WRZ5!R$12</f>
        <v>84.844883096032575</v>
      </c>
      <c r="S4" s="39">
        <f>[1]WRZ5!S$12</f>
        <v>85.239414770081382</v>
      </c>
      <c r="T4" s="39">
        <f>[1]WRZ5!T$12</f>
        <v>85.636836020994295</v>
      </c>
      <c r="U4" s="39">
        <f>[1]WRZ5!U$12</f>
        <v>86.031779488370091</v>
      </c>
      <c r="V4" s="39">
        <f>[1]WRZ5!V$12</f>
        <v>86.435315133485275</v>
      </c>
      <c r="W4" s="39">
        <f>[1]WRZ5!W$12</f>
        <v>86.843833388790884</v>
      </c>
      <c r="X4" s="39">
        <f>[1]WRZ5!X$12</f>
        <v>87.221228403726172</v>
      </c>
      <c r="Y4" s="39">
        <f>[1]WRZ5!Y$12</f>
        <v>87.658445165800089</v>
      </c>
      <c r="Z4" s="39">
        <f>[1]WRZ5!Z$12</f>
        <v>88.094912165643606</v>
      </c>
      <c r="AA4" s="39">
        <f>[1]WRZ5!AA$12</f>
        <v>88.53987239984869</v>
      </c>
      <c r="AB4" s="39">
        <f>[1]WRZ5!AB$12</f>
        <v>88.986034158977091</v>
      </c>
    </row>
    <row r="5" spans="1:28" x14ac:dyDescent="0.2">
      <c r="A5" s="13" t="s">
        <v>0</v>
      </c>
      <c r="B5" s="39">
        <f>B3-B4</f>
        <v>-24.231631244111014</v>
      </c>
      <c r="C5" s="39">
        <f t="shared" ref="C5:AB5" si="0">C3-C4</f>
        <v>-22.92013541513694</v>
      </c>
      <c r="D5" s="39">
        <f t="shared" si="0"/>
        <v>-22.796761935429124</v>
      </c>
      <c r="E5" s="39">
        <f t="shared" si="0"/>
        <v>-22.855100324340235</v>
      </c>
      <c r="F5" s="39">
        <f t="shared" si="0"/>
        <v>-23.109007139345216</v>
      </c>
      <c r="G5" s="39">
        <f t="shared" si="0"/>
        <v>-23.427697357942897</v>
      </c>
      <c r="H5" s="39">
        <f t="shared" si="0"/>
        <v>-24.149219132606596</v>
      </c>
      <c r="I5" s="39">
        <f t="shared" si="0"/>
        <v>-24.45054392777805</v>
      </c>
      <c r="J5" s="39">
        <f t="shared" si="0"/>
        <v>-24.736945737312517</v>
      </c>
      <c r="K5" s="39">
        <f t="shared" si="0"/>
        <v>-25.007811497346488</v>
      </c>
      <c r="L5" s="39">
        <f t="shared" si="0"/>
        <v>-25.435655649860628</v>
      </c>
      <c r="M5" s="39">
        <f t="shared" si="0"/>
        <v>-25.864669678317235</v>
      </c>
      <c r="N5" s="39">
        <f t="shared" si="0"/>
        <v>-26.289551260910649</v>
      </c>
      <c r="O5" s="39">
        <f t="shared" si="0"/>
        <v>-26.680666270830208</v>
      </c>
      <c r="P5" s="39">
        <f t="shared" si="0"/>
        <v>-27.07546317411056</v>
      </c>
      <c r="Q5" s="39">
        <f t="shared" si="0"/>
        <v>-27.462363754271472</v>
      </c>
      <c r="R5" s="39">
        <f t="shared" si="0"/>
        <v>-27.860758033032575</v>
      </c>
      <c r="S5" s="39">
        <f t="shared" si="0"/>
        <v>-28.255289707081381</v>
      </c>
      <c r="T5" s="39">
        <f t="shared" si="0"/>
        <v>-28.652710957994294</v>
      </c>
      <c r="U5" s="39">
        <f t="shared" si="0"/>
        <v>-29.047654425370091</v>
      </c>
      <c r="V5" s="39">
        <f t="shared" si="0"/>
        <v>-29.451190070485275</v>
      </c>
      <c r="W5" s="39">
        <f t="shared" si="0"/>
        <v>-29.859708325790884</v>
      </c>
      <c r="X5" s="39">
        <f t="shared" si="0"/>
        <v>-30.237103340726172</v>
      </c>
      <c r="Y5" s="39">
        <f t="shared" si="0"/>
        <v>-30.674320102800088</v>
      </c>
      <c r="Z5" s="39">
        <f t="shared" si="0"/>
        <v>-31.110787102643606</v>
      </c>
      <c r="AA5" s="39">
        <f t="shared" si="0"/>
        <v>-31.55574733684869</v>
      </c>
      <c r="AB5" s="39">
        <f t="shared" si="0"/>
        <v>-32.001909095977091</v>
      </c>
    </row>
    <row r="6" spans="1:28" x14ac:dyDescent="0.2">
      <c r="A6" s="13" t="s">
        <v>10</v>
      </c>
      <c r="B6" s="40" t="str">
        <f t="shared" ref="B6:AB6" si="1">IF(B5&lt;0,"Yes","No")</f>
        <v>Yes</v>
      </c>
      <c r="C6" s="40" t="str">
        <f t="shared" si="1"/>
        <v>Yes</v>
      </c>
      <c r="D6" s="40" t="str">
        <f t="shared" si="1"/>
        <v>Yes</v>
      </c>
      <c r="E6" s="40" t="str">
        <f t="shared" si="1"/>
        <v>Yes</v>
      </c>
      <c r="F6" s="40" t="str">
        <f t="shared" si="1"/>
        <v>Yes</v>
      </c>
      <c r="G6" s="40" t="str">
        <f t="shared" si="1"/>
        <v>Yes</v>
      </c>
      <c r="H6" s="40" t="str">
        <f t="shared" si="1"/>
        <v>Yes</v>
      </c>
      <c r="I6" s="40" t="str">
        <f t="shared" si="1"/>
        <v>Yes</v>
      </c>
      <c r="J6" s="40" t="str">
        <f t="shared" si="1"/>
        <v>Yes</v>
      </c>
      <c r="K6" s="40" t="str">
        <f t="shared" si="1"/>
        <v>Yes</v>
      </c>
      <c r="L6" s="40" t="str">
        <f t="shared" si="1"/>
        <v>Yes</v>
      </c>
      <c r="M6" s="40" t="str">
        <f t="shared" si="1"/>
        <v>Yes</v>
      </c>
      <c r="N6" s="40" t="str">
        <f t="shared" si="1"/>
        <v>Yes</v>
      </c>
      <c r="O6" s="40" t="str">
        <f t="shared" si="1"/>
        <v>Yes</v>
      </c>
      <c r="P6" s="40" t="str">
        <f t="shared" si="1"/>
        <v>Yes</v>
      </c>
      <c r="Q6" s="40" t="str">
        <f t="shared" si="1"/>
        <v>Yes</v>
      </c>
      <c r="R6" s="40" t="str">
        <f t="shared" si="1"/>
        <v>Yes</v>
      </c>
      <c r="S6" s="40" t="str">
        <f t="shared" si="1"/>
        <v>Yes</v>
      </c>
      <c r="T6" s="40" t="str">
        <f t="shared" si="1"/>
        <v>Yes</v>
      </c>
      <c r="U6" s="40" t="str">
        <f t="shared" si="1"/>
        <v>Yes</v>
      </c>
      <c r="V6" s="40" t="str">
        <f t="shared" si="1"/>
        <v>Yes</v>
      </c>
      <c r="W6" s="40" t="str">
        <f t="shared" si="1"/>
        <v>Yes</v>
      </c>
      <c r="X6" s="40" t="str">
        <f t="shared" si="1"/>
        <v>Yes</v>
      </c>
      <c r="Y6" s="40" t="str">
        <f t="shared" si="1"/>
        <v>Yes</v>
      </c>
      <c r="Z6" s="40" t="str">
        <f t="shared" si="1"/>
        <v>Yes</v>
      </c>
      <c r="AA6" s="40" t="str">
        <f t="shared" si="1"/>
        <v>Yes</v>
      </c>
      <c r="AB6" s="40" t="str">
        <f t="shared" si="1"/>
        <v>Yes</v>
      </c>
    </row>
    <row r="7" spans="1:28" x14ac:dyDescent="0.2">
      <c r="A7" s="13" t="s">
        <v>11</v>
      </c>
      <c r="B7" s="41">
        <f t="shared" ref="B7:C7" si="2">IF(B6="Yes",100,0)</f>
        <v>100</v>
      </c>
      <c r="C7" s="41">
        <f t="shared" si="2"/>
        <v>100</v>
      </c>
      <c r="D7" s="41">
        <f>IF(D6="Yes",100,0)</f>
        <v>100</v>
      </c>
      <c r="E7" s="41">
        <f t="shared" ref="E7:AB7" si="3">IF(E6="Yes",100,0)</f>
        <v>100</v>
      </c>
      <c r="F7" s="41">
        <f t="shared" si="3"/>
        <v>100</v>
      </c>
      <c r="G7" s="41">
        <f t="shared" si="3"/>
        <v>100</v>
      </c>
      <c r="H7" s="41">
        <f t="shared" si="3"/>
        <v>100</v>
      </c>
      <c r="I7" s="41">
        <f t="shared" si="3"/>
        <v>100</v>
      </c>
      <c r="J7" s="41">
        <f t="shared" si="3"/>
        <v>100</v>
      </c>
      <c r="K7" s="41">
        <f t="shared" si="3"/>
        <v>100</v>
      </c>
      <c r="L7" s="41">
        <f t="shared" si="3"/>
        <v>100</v>
      </c>
      <c r="M7" s="41">
        <f t="shared" si="3"/>
        <v>100</v>
      </c>
      <c r="N7" s="41">
        <f t="shared" si="3"/>
        <v>100</v>
      </c>
      <c r="O7" s="41">
        <f t="shared" si="3"/>
        <v>100</v>
      </c>
      <c r="P7" s="41">
        <f t="shared" si="3"/>
        <v>100</v>
      </c>
      <c r="Q7" s="41">
        <f t="shared" si="3"/>
        <v>100</v>
      </c>
      <c r="R7" s="41">
        <f t="shared" si="3"/>
        <v>100</v>
      </c>
      <c r="S7" s="41">
        <f t="shared" si="3"/>
        <v>100</v>
      </c>
      <c r="T7" s="41">
        <f t="shared" si="3"/>
        <v>100</v>
      </c>
      <c r="U7" s="41">
        <f t="shared" si="3"/>
        <v>100</v>
      </c>
      <c r="V7" s="41">
        <f t="shared" si="3"/>
        <v>100</v>
      </c>
      <c r="W7" s="41">
        <f t="shared" si="3"/>
        <v>100</v>
      </c>
      <c r="X7" s="41">
        <f t="shared" si="3"/>
        <v>100</v>
      </c>
      <c r="Y7" s="41">
        <f t="shared" si="3"/>
        <v>100</v>
      </c>
      <c r="Z7" s="41">
        <f t="shared" si="3"/>
        <v>100</v>
      </c>
      <c r="AA7" s="41">
        <f t="shared" si="3"/>
        <v>100</v>
      </c>
      <c r="AB7" s="41">
        <f t="shared" si="3"/>
        <v>100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5 DYAA'!G$97*1000</f>
        <v>301668.70549834886</v>
      </c>
      <c r="C11" s="6">
        <f>'[2]WRZ 5 DYAA'!H$97*1000</f>
        <v>306614.55060607899</v>
      </c>
      <c r="D11" s="6">
        <f>'[2]WRZ 5 DYAA'!I$97*1000</f>
        <v>320268.03896578308</v>
      </c>
      <c r="E11" s="6">
        <f>'[2]WRZ 5 DYAA'!J$97*1000</f>
        <v>325101.18955681374</v>
      </c>
      <c r="F11" s="6">
        <f>'[2]WRZ 5 DYAA'!K$97*1000</f>
        <v>329626.62905589276</v>
      </c>
      <c r="G11" s="6">
        <f>'[2]WRZ 5 DYAA'!L$97*1000</f>
        <v>333954.53565897961</v>
      </c>
      <c r="H11" s="6">
        <f>'[2]WRZ 5 DYAA'!M$97*1000</f>
        <v>338001.2895244293</v>
      </c>
      <c r="I11" s="6">
        <f>'[2]WRZ 5 DYAA'!N$97*1000</f>
        <v>342044.92568680551</v>
      </c>
      <c r="J11" s="6">
        <f>'[2]WRZ 5 DYAA'!O$97*1000</f>
        <v>345926.2471781249</v>
      </c>
      <c r="K11" s="6">
        <f>'[2]WRZ 5 DYAA'!P$97*1000</f>
        <v>349339.16827467753</v>
      </c>
      <c r="L11" s="6">
        <f>'[2]WRZ 5 DYAA'!Q$97*1000</f>
        <v>352688.63281884574</v>
      </c>
      <c r="M11" s="6">
        <f>'[2]WRZ 5 DYAA'!R$97*1000</f>
        <v>355920.78733135952</v>
      </c>
      <c r="N11" s="6">
        <f>'[2]WRZ 5 DYAA'!S$97*1000</f>
        <v>359088.65424227458</v>
      </c>
      <c r="O11" s="6">
        <f>'[2]WRZ 5 DYAA'!T$97*1000</f>
        <v>362445.02778591489</v>
      </c>
      <c r="P11" s="6">
        <f>'[2]WRZ 5 DYAA'!U$97*1000</f>
        <v>365853.5476318291</v>
      </c>
      <c r="Q11" s="6">
        <f>'[2]WRZ 5 DYAA'!V$97*1000</f>
        <v>369003.2669274052</v>
      </c>
      <c r="R11" s="6">
        <f>'[2]WRZ 5 DYAA'!W$97*1000</f>
        <v>372247.19420168386</v>
      </c>
      <c r="S11" s="6">
        <f>'[2]WRZ 5 DYAA'!X$97*1000</f>
        <v>375414.32239302481</v>
      </c>
      <c r="T11" s="6">
        <f>'[2]WRZ 5 DYAA'!Y$97*1000</f>
        <v>378451.97051037068</v>
      </c>
      <c r="U11" s="6">
        <f>'[2]WRZ 5 DYAA'!Z$97*1000</f>
        <v>381456.0967395053</v>
      </c>
      <c r="V11" s="6">
        <f>'[2]WRZ 5 DYAA'!AA$97*1000</f>
        <v>384462.58473285084</v>
      </c>
      <c r="W11" s="6">
        <f>'[2]WRZ 5 DYAA'!AB$97*1000</f>
        <v>387500.67867933511</v>
      </c>
      <c r="X11" s="6">
        <f>'[2]WRZ 5 DYAA'!AC$97*1000</f>
        <v>390501.65400127601</v>
      </c>
      <c r="Y11" s="6">
        <f>'[2]WRZ 5 DYAA'!AD$97*1000</f>
        <v>393557.33341342566</v>
      </c>
      <c r="Z11" s="6">
        <f>'[2]WRZ 5 DYAA'!AE$97*1000</f>
        <v>396631.50049132068</v>
      </c>
      <c r="AA11" s="6">
        <f>'[2]WRZ 5 DYAA'!AF$97*1000</f>
        <v>399707.00994369382</v>
      </c>
      <c r="AB11" s="6">
        <f>'[2]WRZ 5 DYAA'!AG$97*1000</f>
        <v>402793.18860077305</v>
      </c>
    </row>
    <row r="12" spans="1:28" x14ac:dyDescent="0.2">
      <c r="A12" s="2" t="s">
        <v>13</v>
      </c>
      <c r="B12" s="6">
        <f t="shared" ref="B12:C12" si="4">IF(B6="Yes",B11,0)</f>
        <v>301668.70549834886</v>
      </c>
      <c r="C12" s="6">
        <f t="shared" si="4"/>
        <v>306614.55060607899</v>
      </c>
      <c r="D12" s="6">
        <f>IF(D6="Yes",D11,0)</f>
        <v>320268.03896578308</v>
      </c>
      <c r="E12" s="6">
        <f t="shared" ref="E12:AB12" si="5">IF(E6="Yes",E11,0)</f>
        <v>325101.18955681374</v>
      </c>
      <c r="F12" s="6">
        <f t="shared" si="5"/>
        <v>329626.62905589276</v>
      </c>
      <c r="G12" s="6">
        <f t="shared" si="5"/>
        <v>333954.53565897961</v>
      </c>
      <c r="H12" s="6">
        <f t="shared" si="5"/>
        <v>338001.2895244293</v>
      </c>
      <c r="I12" s="6">
        <f t="shared" si="5"/>
        <v>342044.92568680551</v>
      </c>
      <c r="J12" s="6">
        <f t="shared" si="5"/>
        <v>345926.2471781249</v>
      </c>
      <c r="K12" s="6">
        <f t="shared" si="5"/>
        <v>349339.16827467753</v>
      </c>
      <c r="L12" s="6">
        <f t="shared" si="5"/>
        <v>352688.63281884574</v>
      </c>
      <c r="M12" s="6">
        <f t="shared" si="5"/>
        <v>355920.78733135952</v>
      </c>
      <c r="N12" s="6">
        <f t="shared" si="5"/>
        <v>359088.65424227458</v>
      </c>
      <c r="O12" s="6">
        <f t="shared" si="5"/>
        <v>362445.02778591489</v>
      </c>
      <c r="P12" s="6">
        <f t="shared" si="5"/>
        <v>365853.5476318291</v>
      </c>
      <c r="Q12" s="6">
        <f t="shared" si="5"/>
        <v>369003.2669274052</v>
      </c>
      <c r="R12" s="6">
        <f t="shared" si="5"/>
        <v>372247.19420168386</v>
      </c>
      <c r="S12" s="6">
        <f t="shared" si="5"/>
        <v>375414.32239302481</v>
      </c>
      <c r="T12" s="6">
        <f t="shared" si="5"/>
        <v>378451.97051037068</v>
      </c>
      <c r="U12" s="6">
        <f t="shared" si="5"/>
        <v>381456.0967395053</v>
      </c>
      <c r="V12" s="6">
        <f t="shared" si="5"/>
        <v>384462.58473285084</v>
      </c>
      <c r="W12" s="6">
        <f t="shared" si="5"/>
        <v>387500.67867933511</v>
      </c>
      <c r="X12" s="6">
        <f t="shared" si="5"/>
        <v>390501.65400127601</v>
      </c>
      <c r="Y12" s="6">
        <f t="shared" si="5"/>
        <v>393557.33341342566</v>
      </c>
      <c r="Z12" s="6">
        <f t="shared" si="5"/>
        <v>396631.50049132068</v>
      </c>
      <c r="AA12" s="6">
        <f t="shared" si="5"/>
        <v>399707.00994369382</v>
      </c>
      <c r="AB12" s="6">
        <f t="shared" si="5"/>
        <v>402793.18860077305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(DYAA)'!F$6+'Utilisation (DYAA)'!F$16+Transfers!F$8</f>
        <v>23.876199966327778</v>
      </c>
      <c r="E14" s="1">
        <f>'Utilisation (DYAA)'!G$6+'Utilisation (DYAA)'!G$16+Transfers!G$8</f>
        <v>23.775584938659154</v>
      </c>
      <c r="F14" s="1">
        <f>'Utilisation (DYAA)'!H$6+'Utilisation (DYAA)'!H$16+Transfers!H$8</f>
        <v>24.167984832636431</v>
      </c>
      <c r="G14" s="1">
        <f>'Utilisation (DYAA)'!I$6+'Utilisation (DYAA)'!I$16+Transfers!I$8</f>
        <v>24.78772372215753</v>
      </c>
      <c r="H14" s="1">
        <f>'Utilisation (DYAA)'!J$6+'Utilisation (DYAA)'!J$16+Transfers!J$8</f>
        <v>31.224485353159082</v>
      </c>
      <c r="I14" s="1">
        <f>'Utilisation (DYAA)'!K$6+'Utilisation (DYAA)'!K$16+Transfers!K$8</f>
        <v>32.834274686545882</v>
      </c>
      <c r="J14" s="1">
        <f>'Utilisation (DYAA)'!L$6+'Utilisation (DYAA)'!L$16+Transfers!L$8</f>
        <v>34.224349729502379</v>
      </c>
      <c r="K14" s="1">
        <f>'Utilisation (DYAA)'!M$6+'Utilisation (DYAA)'!M$16+Transfers!M$8</f>
        <v>36.594298661621281</v>
      </c>
      <c r="L14" s="1">
        <f>'Utilisation (DYAA)'!N$6+'Utilisation (DYAA)'!N$16+Transfers!N$8</f>
        <v>37.089013161122281</v>
      </c>
      <c r="M14" s="1">
        <f>'Utilisation (DYAA)'!O$6+'Utilisation (DYAA)'!O$16+Transfers!O$8</f>
        <v>38.590951986641286</v>
      </c>
      <c r="N14" s="1">
        <f>'Utilisation (DYAA)'!P$6+'Utilisation (DYAA)'!P$16+Transfers!P$8</f>
        <v>40.212698291287978</v>
      </c>
      <c r="O14" s="1">
        <f>'Utilisation (DYAA)'!Q$6+'Utilisation (DYAA)'!Q$16+Transfers!Q$8</f>
        <v>41.812583672192986</v>
      </c>
      <c r="P14" s="1">
        <f>'Utilisation (DYAA)'!R$6+'Utilisation (DYAA)'!R$16+Transfers!R$8</f>
        <v>43.248070668192383</v>
      </c>
      <c r="Q14" s="1">
        <f>'Utilisation (DYAA)'!S$6+'Utilisation (DYAA)'!S$16+Transfers!S$8</f>
        <v>43.94006945157598</v>
      </c>
      <c r="R14" s="1">
        <f>'Utilisation (DYAA)'!T$6+'Utilisation (DYAA)'!T$16+Transfers!T$8</f>
        <v>45.848746097716486</v>
      </c>
      <c r="S14" s="1">
        <f>'Utilisation (DYAA)'!U$6+'Utilisation (DYAA)'!U$16+Transfers!U$8</f>
        <v>46.317209554529654</v>
      </c>
      <c r="T14" s="1">
        <f>'Utilisation (DYAA)'!V$6+'Utilisation (DYAA)'!V$16+Transfers!V$8</f>
        <v>47.793193980659353</v>
      </c>
      <c r="U14" s="1">
        <f>'Utilisation (DYAA)'!W$6+'Utilisation (DYAA)'!W$16+Transfers!W$8</f>
        <v>49.491868086108326</v>
      </c>
      <c r="V14" s="1">
        <f>'Utilisation (DYAA)'!X$6+'Utilisation (DYAA)'!X$16+Transfers!X$8</f>
        <v>51.599373751561622</v>
      </c>
      <c r="W14" s="1">
        <f>'Utilisation (DYAA)'!Y$6+'Utilisation (DYAA)'!Y$16+Transfers!Y$8</f>
        <v>53.593546727418499</v>
      </c>
      <c r="X14" s="1">
        <f>'Utilisation (DYAA)'!Z$6+'Utilisation (DYAA)'!Z$16+Transfers!Z$8</f>
        <v>54.790865325072289</v>
      </c>
      <c r="Y14" s="1">
        <f>'Utilisation (DYAA)'!AA$6+'Utilisation (DYAA)'!AA$16+Transfers!AA$8</f>
        <v>56.745866712111194</v>
      </c>
      <c r="Z14" s="1">
        <f>'Utilisation (DYAA)'!AB$6+'Utilisation (DYAA)'!AB$16+Transfers!AB$8</f>
        <v>59.051462085901278</v>
      </c>
      <c r="AA14" s="1">
        <f>'Utilisation (DYAA)'!AC$6+'Utilisation (DYAA)'!AC$16+Transfers!AC$8</f>
        <v>60.537118771867654</v>
      </c>
      <c r="AB14" s="1">
        <f>'Utilisation (DYAA)'!AD$6+'Utilisation (DYAA)'!AD$16+Transfers!AD$8</f>
        <v>62.007313290060921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57.404125063333481</v>
      </c>
      <c r="C19" s="39">
        <f t="shared" ref="C19:AB19" si="6">C3+C14</f>
        <v>57.404125063333481</v>
      </c>
      <c r="D19" s="39">
        <f t="shared" si="6"/>
        <v>81.280325029327784</v>
      </c>
      <c r="E19" s="39">
        <f t="shared" si="6"/>
        <v>81.17971000165916</v>
      </c>
      <c r="F19" s="39">
        <f t="shared" si="6"/>
        <v>81.57210989563643</v>
      </c>
      <c r="G19" s="39">
        <f t="shared" si="6"/>
        <v>82.191848785157532</v>
      </c>
      <c r="H19" s="39">
        <f t="shared" si="6"/>
        <v>88.208610416159075</v>
      </c>
      <c r="I19" s="39">
        <f t="shared" si="6"/>
        <v>89.818399749545875</v>
      </c>
      <c r="J19" s="39">
        <f t="shared" si="6"/>
        <v>91.208474792502386</v>
      </c>
      <c r="K19" s="39">
        <f t="shared" si="6"/>
        <v>93.578423724621274</v>
      </c>
      <c r="L19" s="39">
        <f t="shared" si="6"/>
        <v>94.073138224122289</v>
      </c>
      <c r="M19" s="39">
        <f t="shared" si="6"/>
        <v>95.575077049641294</v>
      </c>
      <c r="N19" s="39">
        <f t="shared" si="6"/>
        <v>97.196823354287972</v>
      </c>
      <c r="O19" s="39">
        <f t="shared" si="6"/>
        <v>98.796708735192993</v>
      </c>
      <c r="P19" s="39">
        <f t="shared" si="6"/>
        <v>100.23219573119238</v>
      </c>
      <c r="Q19" s="39">
        <f t="shared" si="6"/>
        <v>100.92419451457599</v>
      </c>
      <c r="R19" s="39">
        <f t="shared" si="6"/>
        <v>102.83287116071648</v>
      </c>
      <c r="S19" s="39">
        <f t="shared" si="6"/>
        <v>103.30133461752965</v>
      </c>
      <c r="T19" s="39">
        <f t="shared" si="6"/>
        <v>104.77731904365936</v>
      </c>
      <c r="U19" s="39">
        <f t="shared" si="6"/>
        <v>106.47599314910832</v>
      </c>
      <c r="V19" s="39">
        <f t="shared" si="6"/>
        <v>108.58349881456162</v>
      </c>
      <c r="W19" s="39">
        <f t="shared" si="6"/>
        <v>110.57767179041849</v>
      </c>
      <c r="X19" s="39">
        <f t="shared" si="6"/>
        <v>111.7749903880723</v>
      </c>
      <c r="Y19" s="39">
        <f t="shared" si="6"/>
        <v>113.72999177511119</v>
      </c>
      <c r="Z19" s="39">
        <f t="shared" si="6"/>
        <v>116.03558714890127</v>
      </c>
      <c r="AA19" s="39">
        <f t="shared" si="6"/>
        <v>117.52124383486765</v>
      </c>
      <c r="AB19" s="39">
        <f t="shared" si="6"/>
        <v>118.99143835306091</v>
      </c>
    </row>
    <row r="20" spans="1:28" x14ac:dyDescent="0.2">
      <c r="A20" s="13" t="s">
        <v>91</v>
      </c>
      <c r="B20" s="39">
        <f>B4</f>
        <v>81.635756307444495</v>
      </c>
      <c r="C20" s="39">
        <f t="shared" ref="C20:AB20" si="7">C4</f>
        <v>80.324260478470421</v>
      </c>
      <c r="D20" s="39">
        <f t="shared" si="7"/>
        <v>80.200886998429127</v>
      </c>
      <c r="E20" s="39">
        <f t="shared" si="7"/>
        <v>80.259225387340237</v>
      </c>
      <c r="F20" s="39">
        <f t="shared" si="7"/>
        <v>80.513132202345219</v>
      </c>
      <c r="G20" s="39">
        <f t="shared" si="7"/>
        <v>80.831822420942899</v>
      </c>
      <c r="H20" s="39">
        <f t="shared" si="7"/>
        <v>81.133344195606597</v>
      </c>
      <c r="I20" s="39">
        <f t="shared" si="7"/>
        <v>81.43466899077805</v>
      </c>
      <c r="J20" s="39">
        <f t="shared" si="7"/>
        <v>81.721070800312518</v>
      </c>
      <c r="K20" s="39">
        <f t="shared" si="7"/>
        <v>81.991936560346488</v>
      </c>
      <c r="L20" s="39">
        <f t="shared" si="7"/>
        <v>82.419780712860629</v>
      </c>
      <c r="M20" s="39">
        <f t="shared" si="7"/>
        <v>82.848794741317235</v>
      </c>
      <c r="N20" s="39">
        <f t="shared" si="7"/>
        <v>83.273676323910649</v>
      </c>
      <c r="O20" s="39">
        <f t="shared" si="7"/>
        <v>83.664791333830209</v>
      </c>
      <c r="P20" s="39">
        <f t="shared" si="7"/>
        <v>84.05958823711056</v>
      </c>
      <c r="Q20" s="39">
        <f t="shared" si="7"/>
        <v>84.446488817271472</v>
      </c>
      <c r="R20" s="39">
        <f t="shared" si="7"/>
        <v>84.844883096032575</v>
      </c>
      <c r="S20" s="39">
        <f t="shared" si="7"/>
        <v>85.239414770081382</v>
      </c>
      <c r="T20" s="39">
        <f t="shared" si="7"/>
        <v>85.636836020994295</v>
      </c>
      <c r="U20" s="39">
        <f t="shared" si="7"/>
        <v>86.031779488370091</v>
      </c>
      <c r="V20" s="39">
        <f t="shared" si="7"/>
        <v>86.435315133485275</v>
      </c>
      <c r="W20" s="39">
        <f t="shared" si="7"/>
        <v>86.843833388790884</v>
      </c>
      <c r="X20" s="39">
        <f t="shared" si="7"/>
        <v>87.221228403726172</v>
      </c>
      <c r="Y20" s="39">
        <f t="shared" si="7"/>
        <v>87.658445165800089</v>
      </c>
      <c r="Z20" s="39">
        <f t="shared" si="7"/>
        <v>88.094912165643606</v>
      </c>
      <c r="AA20" s="39">
        <f t="shared" si="7"/>
        <v>88.53987239984869</v>
      </c>
      <c r="AB20" s="39">
        <f t="shared" si="7"/>
        <v>88.986034158977091</v>
      </c>
    </row>
    <row r="21" spans="1:28" x14ac:dyDescent="0.2">
      <c r="A21" s="13" t="s">
        <v>0</v>
      </c>
      <c r="B21" s="39">
        <f>B19-B20</f>
        <v>-24.231631244111014</v>
      </c>
      <c r="C21" s="39">
        <f t="shared" ref="C21:AB21" si="8">C19-C20</f>
        <v>-22.92013541513694</v>
      </c>
      <c r="D21" s="39">
        <f t="shared" si="8"/>
        <v>1.0794380308986575</v>
      </c>
      <c r="E21" s="39">
        <f t="shared" si="8"/>
        <v>0.92048461431892292</v>
      </c>
      <c r="F21" s="39">
        <f t="shared" si="8"/>
        <v>1.0589776932912116</v>
      </c>
      <c r="G21" s="39">
        <f t="shared" si="8"/>
        <v>1.3600263642146331</v>
      </c>
      <c r="H21" s="39">
        <f t="shared" si="8"/>
        <v>7.0752662205524786</v>
      </c>
      <c r="I21" s="39">
        <f t="shared" si="8"/>
        <v>8.3837307587678254</v>
      </c>
      <c r="J21" s="39">
        <f t="shared" si="8"/>
        <v>9.4874039921898685</v>
      </c>
      <c r="K21" s="39">
        <f t="shared" si="8"/>
        <v>11.586487164274786</v>
      </c>
      <c r="L21" s="39">
        <f t="shared" si="8"/>
        <v>11.65335751126166</v>
      </c>
      <c r="M21" s="39">
        <f t="shared" si="8"/>
        <v>12.726282308324059</v>
      </c>
      <c r="N21" s="39">
        <f t="shared" si="8"/>
        <v>13.923147030377322</v>
      </c>
      <c r="O21" s="39">
        <f t="shared" si="8"/>
        <v>15.131917401362784</v>
      </c>
      <c r="P21" s="39">
        <f t="shared" si="8"/>
        <v>16.172607494081817</v>
      </c>
      <c r="Q21" s="39">
        <f t="shared" si="8"/>
        <v>16.477705697304515</v>
      </c>
      <c r="R21" s="39">
        <f t="shared" si="8"/>
        <v>17.987988064683904</v>
      </c>
      <c r="S21" s="39">
        <f t="shared" si="8"/>
        <v>18.061919847448266</v>
      </c>
      <c r="T21" s="39">
        <f t="shared" si="8"/>
        <v>19.140483022665066</v>
      </c>
      <c r="U21" s="39">
        <f t="shared" si="8"/>
        <v>20.444213660738228</v>
      </c>
      <c r="V21" s="39">
        <f t="shared" si="8"/>
        <v>22.148183681076347</v>
      </c>
      <c r="W21" s="39">
        <f t="shared" si="8"/>
        <v>23.733838401627608</v>
      </c>
      <c r="X21" s="39">
        <f t="shared" si="8"/>
        <v>24.553761984346124</v>
      </c>
      <c r="Y21" s="39">
        <f t="shared" si="8"/>
        <v>26.071546609311099</v>
      </c>
      <c r="Z21" s="39">
        <f t="shared" si="8"/>
        <v>27.940674983257665</v>
      </c>
      <c r="AA21" s="39">
        <f t="shared" si="8"/>
        <v>28.981371435018957</v>
      </c>
      <c r="AB21" s="39">
        <f t="shared" si="8"/>
        <v>30.005404194083823</v>
      </c>
    </row>
    <row r="22" spans="1:28" x14ac:dyDescent="0.2">
      <c r="A22" s="13" t="s">
        <v>10</v>
      </c>
      <c r="B22" s="40" t="str">
        <f t="shared" ref="B22:AB22" si="9">IF(B21&lt;0,"Yes","No")</f>
        <v>Yes</v>
      </c>
      <c r="C22" s="40" t="str">
        <f t="shared" si="9"/>
        <v>Yes</v>
      </c>
      <c r="D22" s="40" t="str">
        <f t="shared" si="9"/>
        <v>No</v>
      </c>
      <c r="E22" s="40" t="str">
        <f t="shared" si="9"/>
        <v>No</v>
      </c>
      <c r="F22" s="40" t="str">
        <f t="shared" si="9"/>
        <v>No</v>
      </c>
      <c r="G22" s="40" t="str">
        <f t="shared" si="9"/>
        <v>No</v>
      </c>
      <c r="H22" s="40" t="str">
        <f t="shared" si="9"/>
        <v>No</v>
      </c>
      <c r="I22" s="40" t="str">
        <f t="shared" si="9"/>
        <v>No</v>
      </c>
      <c r="J22" s="40" t="str">
        <f t="shared" si="9"/>
        <v>No</v>
      </c>
      <c r="K22" s="40" t="str">
        <f t="shared" si="9"/>
        <v>No</v>
      </c>
      <c r="L22" s="40" t="str">
        <f t="shared" si="9"/>
        <v>No</v>
      </c>
      <c r="M22" s="40" t="str">
        <f t="shared" si="9"/>
        <v>No</v>
      </c>
      <c r="N22" s="40" t="str">
        <f t="shared" si="9"/>
        <v>No</v>
      </c>
      <c r="O22" s="40" t="str">
        <f t="shared" si="9"/>
        <v>No</v>
      </c>
      <c r="P22" s="40" t="str">
        <f t="shared" si="9"/>
        <v>No</v>
      </c>
      <c r="Q22" s="40" t="str">
        <f t="shared" si="9"/>
        <v>No</v>
      </c>
      <c r="R22" s="40" t="str">
        <f t="shared" si="9"/>
        <v>No</v>
      </c>
      <c r="S22" s="40" t="str">
        <f t="shared" si="9"/>
        <v>No</v>
      </c>
      <c r="T22" s="40" t="str">
        <f t="shared" si="9"/>
        <v>No</v>
      </c>
      <c r="U22" s="40" t="str">
        <f t="shared" si="9"/>
        <v>No</v>
      </c>
      <c r="V22" s="40" t="str">
        <f t="shared" si="9"/>
        <v>No</v>
      </c>
      <c r="W22" s="40" t="str">
        <f t="shared" si="9"/>
        <v>No</v>
      </c>
      <c r="X22" s="40" t="str">
        <f t="shared" si="9"/>
        <v>No</v>
      </c>
      <c r="Y22" s="40" t="str">
        <f t="shared" si="9"/>
        <v>No</v>
      </c>
      <c r="Z22" s="40" t="str">
        <f t="shared" si="9"/>
        <v>No</v>
      </c>
      <c r="AA22" s="40" t="str">
        <f t="shared" si="9"/>
        <v>No</v>
      </c>
      <c r="AB22" s="40" t="str">
        <f t="shared" si="9"/>
        <v>No</v>
      </c>
    </row>
    <row r="23" spans="1:28" x14ac:dyDescent="0.2">
      <c r="A23" s="13" t="s">
        <v>11</v>
      </c>
      <c r="B23" s="41">
        <f t="shared" ref="B23:C23" si="10">IF(B22="Yes",100,0)</f>
        <v>100</v>
      </c>
      <c r="C23" s="41">
        <f t="shared" si="10"/>
        <v>100</v>
      </c>
      <c r="D23" s="41">
        <f>IF(D22="Yes",100,0)</f>
        <v>0</v>
      </c>
      <c r="E23" s="41">
        <f t="shared" ref="E23:AB23" si="11">IF(E22="Yes",100,0)</f>
        <v>0</v>
      </c>
      <c r="F23" s="41">
        <f t="shared" si="11"/>
        <v>0</v>
      </c>
      <c r="G23" s="41">
        <f t="shared" si="11"/>
        <v>0</v>
      </c>
      <c r="H23" s="41">
        <f t="shared" si="11"/>
        <v>0</v>
      </c>
      <c r="I23" s="41">
        <f t="shared" si="11"/>
        <v>0</v>
      </c>
      <c r="J23" s="41">
        <f t="shared" si="11"/>
        <v>0</v>
      </c>
      <c r="K23" s="41">
        <f t="shared" si="11"/>
        <v>0</v>
      </c>
      <c r="L23" s="41">
        <f t="shared" si="11"/>
        <v>0</v>
      </c>
      <c r="M23" s="41">
        <f t="shared" si="11"/>
        <v>0</v>
      </c>
      <c r="N23" s="41">
        <f t="shared" si="11"/>
        <v>0</v>
      </c>
      <c r="O23" s="41">
        <f t="shared" si="11"/>
        <v>0</v>
      </c>
      <c r="P23" s="41">
        <f t="shared" si="11"/>
        <v>0</v>
      </c>
      <c r="Q23" s="41">
        <f t="shared" si="11"/>
        <v>0</v>
      </c>
      <c r="R23" s="41">
        <f t="shared" si="11"/>
        <v>0</v>
      </c>
      <c r="S23" s="41">
        <f t="shared" si="11"/>
        <v>0</v>
      </c>
      <c r="T23" s="41">
        <f t="shared" si="11"/>
        <v>0</v>
      </c>
      <c r="U23" s="41">
        <f t="shared" si="11"/>
        <v>0</v>
      </c>
      <c r="V23" s="41">
        <f t="shared" si="11"/>
        <v>0</v>
      </c>
      <c r="W23" s="41">
        <f t="shared" si="11"/>
        <v>0</v>
      </c>
      <c r="X23" s="41">
        <f t="shared" si="11"/>
        <v>0</v>
      </c>
      <c r="Y23" s="41">
        <f t="shared" si="11"/>
        <v>0</v>
      </c>
      <c r="Z23" s="41">
        <f t="shared" si="11"/>
        <v>0</v>
      </c>
      <c r="AA23" s="41">
        <f t="shared" si="11"/>
        <v>0</v>
      </c>
      <c r="AB23" s="41">
        <f t="shared" si="11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12">B11</f>
        <v>301668.70549834886</v>
      </c>
      <c r="C26" s="6">
        <f t="shared" si="12"/>
        <v>306614.55060607899</v>
      </c>
      <c r="D26" s="6">
        <f t="shared" si="12"/>
        <v>320268.03896578308</v>
      </c>
      <c r="E26" s="6">
        <f t="shared" si="12"/>
        <v>325101.18955681374</v>
      </c>
      <c r="F26" s="6">
        <f t="shared" si="12"/>
        <v>329626.62905589276</v>
      </c>
      <c r="G26" s="6">
        <f t="shared" si="12"/>
        <v>333954.53565897961</v>
      </c>
      <c r="H26" s="6">
        <f t="shared" si="12"/>
        <v>338001.2895244293</v>
      </c>
      <c r="I26" s="6">
        <f t="shared" si="12"/>
        <v>342044.92568680551</v>
      </c>
      <c r="J26" s="6">
        <f t="shared" si="12"/>
        <v>345926.2471781249</v>
      </c>
      <c r="K26" s="6">
        <f t="shared" si="12"/>
        <v>349339.16827467753</v>
      </c>
      <c r="L26" s="6">
        <f t="shared" si="12"/>
        <v>352688.63281884574</v>
      </c>
      <c r="M26" s="6">
        <f t="shared" si="12"/>
        <v>355920.78733135952</v>
      </c>
      <c r="N26" s="6">
        <f t="shared" si="12"/>
        <v>359088.65424227458</v>
      </c>
      <c r="O26" s="6">
        <f t="shared" si="12"/>
        <v>362445.02778591489</v>
      </c>
      <c r="P26" s="6">
        <f t="shared" si="12"/>
        <v>365853.5476318291</v>
      </c>
      <c r="Q26" s="6">
        <f t="shared" si="12"/>
        <v>369003.2669274052</v>
      </c>
      <c r="R26" s="6">
        <f t="shared" si="12"/>
        <v>372247.19420168386</v>
      </c>
      <c r="S26" s="6">
        <f t="shared" si="12"/>
        <v>375414.32239302481</v>
      </c>
      <c r="T26" s="6">
        <f t="shared" si="12"/>
        <v>378451.97051037068</v>
      </c>
      <c r="U26" s="6">
        <f t="shared" si="12"/>
        <v>381456.0967395053</v>
      </c>
      <c r="V26" s="6">
        <f t="shared" si="12"/>
        <v>384462.58473285084</v>
      </c>
      <c r="W26" s="6">
        <f t="shared" si="12"/>
        <v>387500.67867933511</v>
      </c>
      <c r="X26" s="6">
        <f t="shared" si="12"/>
        <v>390501.65400127601</v>
      </c>
      <c r="Y26" s="6">
        <f t="shared" si="12"/>
        <v>393557.33341342566</v>
      </c>
      <c r="Z26" s="6">
        <f t="shared" si="12"/>
        <v>396631.50049132068</v>
      </c>
      <c r="AA26" s="6">
        <f t="shared" si="12"/>
        <v>399707.00994369382</v>
      </c>
      <c r="AB26" s="6">
        <f t="shared" si="12"/>
        <v>402793.18860077305</v>
      </c>
    </row>
    <row r="27" spans="1:28" x14ac:dyDescent="0.2">
      <c r="A27" s="2" t="s">
        <v>13</v>
      </c>
      <c r="B27" s="6">
        <f t="shared" ref="B27:C27" si="13">IF(B22="Yes",B26,0)</f>
        <v>301668.70549834886</v>
      </c>
      <c r="C27" s="6">
        <f t="shared" si="13"/>
        <v>306614.55060607899</v>
      </c>
      <c r="D27" s="6">
        <f>IF(D22="Yes",D26,0)</f>
        <v>0</v>
      </c>
      <c r="E27" s="6">
        <f t="shared" ref="E27:AB27" si="14">IF(E22="Yes",E26,0)</f>
        <v>0</v>
      </c>
      <c r="F27" s="6">
        <f t="shared" si="14"/>
        <v>0</v>
      </c>
      <c r="G27" s="6">
        <f t="shared" si="14"/>
        <v>0</v>
      </c>
      <c r="H27" s="6">
        <f t="shared" si="14"/>
        <v>0</v>
      </c>
      <c r="I27" s="6">
        <f t="shared" si="14"/>
        <v>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6">
        <f t="shared" si="14"/>
        <v>0</v>
      </c>
      <c r="N27" s="6">
        <f t="shared" si="14"/>
        <v>0</v>
      </c>
      <c r="O27" s="6">
        <f t="shared" si="14"/>
        <v>0</v>
      </c>
      <c r="P27" s="6">
        <f t="shared" si="14"/>
        <v>0</v>
      </c>
      <c r="Q27" s="6">
        <f t="shared" si="14"/>
        <v>0</v>
      </c>
      <c r="R27" s="6">
        <f t="shared" si="14"/>
        <v>0</v>
      </c>
      <c r="S27" s="6">
        <f t="shared" si="14"/>
        <v>0</v>
      </c>
      <c r="T27" s="6">
        <f t="shared" si="14"/>
        <v>0</v>
      </c>
      <c r="U27" s="6">
        <f t="shared" si="14"/>
        <v>0</v>
      </c>
      <c r="V27" s="6">
        <f t="shared" si="14"/>
        <v>0</v>
      </c>
      <c r="W27" s="6">
        <f t="shared" si="14"/>
        <v>0</v>
      </c>
      <c r="X27" s="6">
        <f t="shared" si="14"/>
        <v>0</v>
      </c>
      <c r="Y27" s="6">
        <f t="shared" si="14"/>
        <v>0</v>
      </c>
      <c r="Z27" s="6">
        <f t="shared" si="14"/>
        <v>0</v>
      </c>
      <c r="AA27" s="6">
        <f t="shared" si="14"/>
        <v>0</v>
      </c>
      <c r="AB27" s="6">
        <f t="shared" si="14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C12" sqref="C12"/>
    </sheetView>
  </sheetViews>
  <sheetFormatPr defaultRowHeight="12.75" x14ac:dyDescent="0.2"/>
  <cols>
    <col min="1" max="1" width="25" customWidth="1"/>
    <col min="2" max="2" width="12.42578125" customWidth="1"/>
    <col min="3" max="3" width="10.28515625" customWidth="1"/>
    <col min="4" max="4" width="8.7109375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[1]WRZ6!B$8+[1]WRZ6!B$22</f>
        <v>164.79881168760386</v>
      </c>
      <c r="C3" s="39">
        <f>[1]WRZ6!C$8+[1]WRZ6!C$22</f>
        <v>164.79881168760386</v>
      </c>
      <c r="D3" s="39">
        <f>[1]WRZ6!D$8+[1]WRZ6!D$22</f>
        <v>164.79881168751589</v>
      </c>
      <c r="E3" s="39">
        <f>[1]WRZ6!E$8+[1]WRZ6!E$22</f>
        <v>164.79881168751589</v>
      </c>
      <c r="F3" s="39">
        <f>[1]WRZ6!F$8+[1]WRZ6!F$22</f>
        <v>164.79881168751589</v>
      </c>
      <c r="G3" s="39">
        <f>[1]WRZ6!G$8+[1]WRZ6!G$22</f>
        <v>164.79881168751589</v>
      </c>
      <c r="H3" s="39">
        <f>[1]WRZ6!H$8+[1]WRZ6!H$22</f>
        <v>164.79881168751589</v>
      </c>
      <c r="I3" s="39">
        <f>[1]WRZ6!I$8+[1]WRZ6!I$22</f>
        <v>164.79881168751589</v>
      </c>
      <c r="J3" s="39">
        <f>[1]WRZ6!J$8+[1]WRZ6!J$22</f>
        <v>164.79881168751589</v>
      </c>
      <c r="K3" s="39">
        <f>[1]WRZ6!K$8+[1]WRZ6!K$22</f>
        <v>164.79881168751589</v>
      </c>
      <c r="L3" s="39">
        <f>[1]WRZ6!L$8+[1]WRZ6!L$22</f>
        <v>164.79881168751589</v>
      </c>
      <c r="M3" s="39">
        <f>[1]WRZ6!M$8+[1]WRZ6!M$22</f>
        <v>164.79881168751589</v>
      </c>
      <c r="N3" s="39">
        <f>[1]WRZ6!N$8+[1]WRZ6!N$22</f>
        <v>164.79881168751589</v>
      </c>
      <c r="O3" s="39">
        <f>[1]WRZ6!O$8+[1]WRZ6!O$22</f>
        <v>164.79881168751589</v>
      </c>
      <c r="P3" s="39">
        <f>[1]WRZ6!P$8+[1]WRZ6!P$22</f>
        <v>164.79881168751589</v>
      </c>
      <c r="Q3" s="39">
        <f>[1]WRZ6!Q$8+[1]WRZ6!Q$22</f>
        <v>164.79881168751589</v>
      </c>
      <c r="R3" s="39">
        <f>[1]WRZ6!R$8+[1]WRZ6!R$22</f>
        <v>164.79881168751589</v>
      </c>
      <c r="S3" s="39">
        <f>[1]WRZ6!S$8+[1]WRZ6!S$22</f>
        <v>164.79881168751589</v>
      </c>
      <c r="T3" s="39">
        <f>[1]WRZ6!T$8+[1]WRZ6!T$22</f>
        <v>164.79881168751589</v>
      </c>
      <c r="U3" s="39">
        <f>[1]WRZ6!U$8+[1]WRZ6!U$22</f>
        <v>164.79881168751589</v>
      </c>
      <c r="V3" s="39">
        <f>[1]WRZ6!V$8+[1]WRZ6!V$22</f>
        <v>164.79881168751589</v>
      </c>
      <c r="W3" s="39">
        <f>[1]WRZ6!W$8+[1]WRZ6!W$22</f>
        <v>164.79881168751589</v>
      </c>
      <c r="X3" s="39">
        <f>[1]WRZ6!X$8+[1]WRZ6!X$22</f>
        <v>164.79881168751589</v>
      </c>
      <c r="Y3" s="39">
        <f>[1]WRZ6!Y$8+[1]WRZ6!Y$22</f>
        <v>164.79881168751589</v>
      </c>
      <c r="Z3" s="39">
        <f>[1]WRZ6!Z$8+[1]WRZ6!Z$22</f>
        <v>164.79881168751589</v>
      </c>
      <c r="AA3" s="39">
        <f>[1]WRZ6!AA$8+[1]WRZ6!AA$22</f>
        <v>164.79881168751589</v>
      </c>
      <c r="AB3" s="39">
        <f>[1]WRZ6!AB$8+[1]WRZ6!AB$22</f>
        <v>164.79881168751589</v>
      </c>
    </row>
    <row r="4" spans="1:28" x14ac:dyDescent="0.2">
      <c r="A4" s="13" t="s">
        <v>91</v>
      </c>
      <c r="B4" s="39">
        <f>[1]WRZ6!B$12</f>
        <v>145.68420155105002</v>
      </c>
      <c r="C4" s="39">
        <f>[1]WRZ6!C$12</f>
        <v>144.95804404843949</v>
      </c>
      <c r="D4" s="39">
        <f>[1]WRZ6!D$12</f>
        <v>145.74153746512664</v>
      </c>
      <c r="E4" s="39">
        <f>[1]WRZ6!E$12</f>
        <v>146.13983208716218</v>
      </c>
      <c r="F4" s="39">
        <f>[1]WRZ6!F$12</f>
        <v>146.54500760713103</v>
      </c>
      <c r="G4" s="39">
        <f>[1]WRZ6!G$12</f>
        <v>146.71512522810644</v>
      </c>
      <c r="H4" s="39">
        <f>[1]WRZ6!H$12</f>
        <v>146.07177720940032</v>
      </c>
      <c r="I4" s="39">
        <f>[1]WRZ6!I$12</f>
        <v>143.87167247051903</v>
      </c>
      <c r="J4" s="39">
        <f>[1]WRZ6!J$12</f>
        <v>140.13559545079204</v>
      </c>
      <c r="K4" s="39">
        <f>[1]WRZ6!K$12</f>
        <v>138.04822453409798</v>
      </c>
      <c r="L4" s="39">
        <f>[1]WRZ6!L$12</f>
        <v>138.66523604725538</v>
      </c>
      <c r="M4" s="39">
        <f>[1]WRZ6!M$12</f>
        <v>139.25528846848763</v>
      </c>
      <c r="N4" s="39">
        <f>[1]WRZ6!N$12</f>
        <v>139.83174436277744</v>
      </c>
      <c r="O4" s="39">
        <f>[1]WRZ6!O$12</f>
        <v>140.42325994986206</v>
      </c>
      <c r="P4" s="39">
        <f>[1]WRZ6!P$12</f>
        <v>141.01489839062501</v>
      </c>
      <c r="Q4" s="39">
        <f>[1]WRZ6!Q$12</f>
        <v>141.61213875839741</v>
      </c>
      <c r="R4" s="39">
        <f>[1]WRZ6!R$12</f>
        <v>142.22947575040374</v>
      </c>
      <c r="S4" s="39">
        <f>[1]WRZ6!S$12</f>
        <v>142.84129883321862</v>
      </c>
      <c r="T4" s="39">
        <f>[1]WRZ6!T$12</f>
        <v>143.46505762708816</v>
      </c>
      <c r="U4" s="39">
        <f>[1]WRZ6!U$12</f>
        <v>144.08931148115002</v>
      </c>
      <c r="V4" s="39">
        <f>[1]WRZ6!V$12</f>
        <v>144.7363051204953</v>
      </c>
      <c r="W4" s="39">
        <f>[1]WRZ6!W$12</f>
        <v>145.39517253083966</v>
      </c>
      <c r="X4" s="39">
        <f>[1]WRZ6!X$12</f>
        <v>146.04318437938855</v>
      </c>
      <c r="Y4" s="39">
        <f>[1]WRZ6!Y$12</f>
        <v>146.79844717920224</v>
      </c>
      <c r="Z4" s="39">
        <f>[1]WRZ6!Z$12</f>
        <v>147.55477092085559</v>
      </c>
      <c r="AA4" s="39">
        <f>[1]WRZ6!AA$12</f>
        <v>148.33247515119041</v>
      </c>
      <c r="AB4" s="39">
        <f>[1]WRZ6!AB$12</f>
        <v>149.11751738832186</v>
      </c>
    </row>
    <row r="5" spans="1:28" x14ac:dyDescent="0.2">
      <c r="A5" s="13" t="s">
        <v>0</v>
      </c>
      <c r="B5" s="39">
        <f>B3-B4</f>
        <v>19.114610136553836</v>
      </c>
      <c r="C5" s="39">
        <f t="shared" ref="C5:AB5" si="0">C3-C4</f>
        <v>19.840767639164369</v>
      </c>
      <c r="D5" s="39">
        <f t="shared" si="0"/>
        <v>19.057274222389253</v>
      </c>
      <c r="E5" s="39">
        <f t="shared" si="0"/>
        <v>18.658979600353717</v>
      </c>
      <c r="F5" s="39">
        <f t="shared" si="0"/>
        <v>18.253804080384867</v>
      </c>
      <c r="G5" s="39">
        <f t="shared" si="0"/>
        <v>18.083686459409449</v>
      </c>
      <c r="H5" s="39">
        <f t="shared" si="0"/>
        <v>18.72703447811557</v>
      </c>
      <c r="I5" s="39">
        <f t="shared" si="0"/>
        <v>20.927139216996864</v>
      </c>
      <c r="J5" s="39">
        <f t="shared" si="0"/>
        <v>24.663216236723855</v>
      </c>
      <c r="K5" s="39">
        <f t="shared" si="0"/>
        <v>26.750587153417911</v>
      </c>
      <c r="L5" s="39">
        <f t="shared" si="0"/>
        <v>26.133575640260517</v>
      </c>
      <c r="M5" s="39">
        <f t="shared" si="0"/>
        <v>25.543523219028259</v>
      </c>
      <c r="N5" s="39">
        <f t="shared" si="0"/>
        <v>24.967067324738451</v>
      </c>
      <c r="O5" s="39">
        <f t="shared" si="0"/>
        <v>24.375551737653836</v>
      </c>
      <c r="P5" s="39">
        <f t="shared" si="0"/>
        <v>23.783913296890887</v>
      </c>
      <c r="Q5" s="39">
        <f t="shared" si="0"/>
        <v>23.186672929118487</v>
      </c>
      <c r="R5" s="39">
        <f t="shared" si="0"/>
        <v>22.569335937112157</v>
      </c>
      <c r="S5" s="39">
        <f t="shared" si="0"/>
        <v>21.957512854297278</v>
      </c>
      <c r="T5" s="39">
        <f t="shared" si="0"/>
        <v>21.333754060427736</v>
      </c>
      <c r="U5" s="39">
        <f t="shared" si="0"/>
        <v>20.709500206365874</v>
      </c>
      <c r="V5" s="39">
        <f t="shared" si="0"/>
        <v>20.062506567020591</v>
      </c>
      <c r="W5" s="39">
        <f t="shared" si="0"/>
        <v>19.403639156676235</v>
      </c>
      <c r="X5" s="39">
        <f t="shared" si="0"/>
        <v>18.755627308127345</v>
      </c>
      <c r="Y5" s="39">
        <f t="shared" si="0"/>
        <v>18.000364508313652</v>
      </c>
      <c r="Z5" s="39">
        <f t="shared" si="0"/>
        <v>17.244040766660305</v>
      </c>
      <c r="AA5" s="39">
        <f t="shared" si="0"/>
        <v>16.466336536325485</v>
      </c>
      <c r="AB5" s="39">
        <f t="shared" si="0"/>
        <v>15.681294299194036</v>
      </c>
    </row>
    <row r="6" spans="1:28" x14ac:dyDescent="0.2">
      <c r="A6" s="13" t="s">
        <v>10</v>
      </c>
      <c r="B6" s="40" t="str">
        <f t="shared" ref="B6:AB6" si="1">IF(B5&lt;0,"Yes","No")</f>
        <v>No</v>
      </c>
      <c r="C6" s="40" t="str">
        <f t="shared" si="1"/>
        <v>No</v>
      </c>
      <c r="D6" s="40" t="str">
        <f t="shared" si="1"/>
        <v>No</v>
      </c>
      <c r="E6" s="40" t="str">
        <f t="shared" si="1"/>
        <v>No</v>
      </c>
      <c r="F6" s="40" t="str">
        <f t="shared" si="1"/>
        <v>No</v>
      </c>
      <c r="G6" s="40" t="str">
        <f t="shared" si="1"/>
        <v>No</v>
      </c>
      <c r="H6" s="40" t="str">
        <f t="shared" si="1"/>
        <v>No</v>
      </c>
      <c r="I6" s="40" t="str">
        <f t="shared" si="1"/>
        <v>No</v>
      </c>
      <c r="J6" s="40" t="str">
        <f t="shared" si="1"/>
        <v>No</v>
      </c>
      <c r="K6" s="40" t="str">
        <f t="shared" si="1"/>
        <v>No</v>
      </c>
      <c r="L6" s="40" t="str">
        <f t="shared" si="1"/>
        <v>No</v>
      </c>
      <c r="M6" s="40" t="str">
        <f t="shared" si="1"/>
        <v>No</v>
      </c>
      <c r="N6" s="40" t="str">
        <f t="shared" si="1"/>
        <v>No</v>
      </c>
      <c r="O6" s="40" t="str">
        <f t="shared" si="1"/>
        <v>No</v>
      </c>
      <c r="P6" s="40" t="str">
        <f t="shared" si="1"/>
        <v>No</v>
      </c>
      <c r="Q6" s="40" t="str">
        <f t="shared" si="1"/>
        <v>No</v>
      </c>
      <c r="R6" s="40" t="str">
        <f t="shared" si="1"/>
        <v>No</v>
      </c>
      <c r="S6" s="40" t="str">
        <f t="shared" si="1"/>
        <v>No</v>
      </c>
      <c r="T6" s="40" t="str">
        <f t="shared" si="1"/>
        <v>No</v>
      </c>
      <c r="U6" s="40" t="str">
        <f t="shared" si="1"/>
        <v>No</v>
      </c>
      <c r="V6" s="40" t="str">
        <f t="shared" si="1"/>
        <v>No</v>
      </c>
      <c r="W6" s="40" t="str">
        <f t="shared" si="1"/>
        <v>No</v>
      </c>
      <c r="X6" s="40" t="str">
        <f t="shared" si="1"/>
        <v>No</v>
      </c>
      <c r="Y6" s="40" t="str">
        <f t="shared" si="1"/>
        <v>No</v>
      </c>
      <c r="Z6" s="40" t="str">
        <f t="shared" si="1"/>
        <v>No</v>
      </c>
      <c r="AA6" s="40" t="str">
        <f t="shared" si="1"/>
        <v>No</v>
      </c>
      <c r="AB6" s="40" t="str">
        <f t="shared" si="1"/>
        <v>No</v>
      </c>
    </row>
    <row r="7" spans="1:28" x14ac:dyDescent="0.2">
      <c r="A7" s="13" t="s">
        <v>11</v>
      </c>
      <c r="B7" s="41">
        <f t="shared" ref="B7:C7" si="2">IF(B6="Yes",100,0)</f>
        <v>0</v>
      </c>
      <c r="C7" s="41">
        <f t="shared" si="2"/>
        <v>0</v>
      </c>
      <c r="D7" s="41">
        <f>IF(D6="Yes",100,0)</f>
        <v>0</v>
      </c>
      <c r="E7" s="41">
        <f t="shared" ref="E7:AB7" si="3">IF(E6="Yes",100,0)</f>
        <v>0</v>
      </c>
      <c r="F7" s="41">
        <f t="shared" si="3"/>
        <v>0</v>
      </c>
      <c r="G7" s="41">
        <f t="shared" si="3"/>
        <v>0</v>
      </c>
      <c r="H7" s="41">
        <f t="shared" si="3"/>
        <v>0</v>
      </c>
      <c r="I7" s="41">
        <f t="shared" si="3"/>
        <v>0</v>
      </c>
      <c r="J7" s="41">
        <f t="shared" si="3"/>
        <v>0</v>
      </c>
      <c r="K7" s="41">
        <f t="shared" si="3"/>
        <v>0</v>
      </c>
      <c r="L7" s="41">
        <f t="shared" si="3"/>
        <v>0</v>
      </c>
      <c r="M7" s="41">
        <f t="shared" si="3"/>
        <v>0</v>
      </c>
      <c r="N7" s="41">
        <f t="shared" si="3"/>
        <v>0</v>
      </c>
      <c r="O7" s="41">
        <f t="shared" si="3"/>
        <v>0</v>
      </c>
      <c r="P7" s="41">
        <f t="shared" si="3"/>
        <v>0</v>
      </c>
      <c r="Q7" s="41">
        <f t="shared" si="3"/>
        <v>0</v>
      </c>
      <c r="R7" s="41">
        <f t="shared" si="3"/>
        <v>0</v>
      </c>
      <c r="S7" s="41">
        <f t="shared" si="3"/>
        <v>0</v>
      </c>
      <c r="T7" s="41">
        <f t="shared" si="3"/>
        <v>0</v>
      </c>
      <c r="U7" s="41">
        <f t="shared" si="3"/>
        <v>0</v>
      </c>
      <c r="V7" s="41">
        <f t="shared" si="3"/>
        <v>0</v>
      </c>
      <c r="W7" s="41">
        <f t="shared" si="3"/>
        <v>0</v>
      </c>
      <c r="X7" s="41">
        <f t="shared" si="3"/>
        <v>0</v>
      </c>
      <c r="Y7" s="41">
        <f t="shared" si="3"/>
        <v>0</v>
      </c>
      <c r="Z7" s="41">
        <f t="shared" si="3"/>
        <v>0</v>
      </c>
      <c r="AA7" s="41">
        <f t="shared" si="3"/>
        <v>0</v>
      </c>
      <c r="AB7" s="41">
        <f t="shared" si="3"/>
        <v>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6 DYAA'!G$97*1000</f>
        <v>550294.77549532475</v>
      </c>
      <c r="C11" s="6">
        <f>'[2]WRZ 6 DYAA'!H$97*1000</f>
        <v>557146.06585818436</v>
      </c>
      <c r="D11" s="6">
        <f>'[2]WRZ 6 DYAA'!I$97*1000</f>
        <v>575676.75686070335</v>
      </c>
      <c r="E11" s="6">
        <f>'[2]WRZ 6 DYAA'!J$97*1000</f>
        <v>581731.93181837944</v>
      </c>
      <c r="F11" s="6">
        <f>'[2]WRZ 6 DYAA'!K$97*1000</f>
        <v>587642.46194929711</v>
      </c>
      <c r="G11" s="6">
        <f>'[2]WRZ 6 DYAA'!L$97*1000</f>
        <v>593055.94341858872</v>
      </c>
      <c r="H11" s="6">
        <f>'[2]WRZ 6 DYAA'!M$97*1000</f>
        <v>598054.7395821301</v>
      </c>
      <c r="I11" s="6">
        <f>'[2]WRZ 6 DYAA'!N$97*1000</f>
        <v>603052.99884761346</v>
      </c>
      <c r="J11" s="6">
        <f>'[2]WRZ 6 DYAA'!O$97*1000</f>
        <v>608002.00535343005</v>
      </c>
      <c r="K11" s="6">
        <f>'[2]WRZ 6 DYAA'!P$97*1000</f>
        <v>611974.29921353038</v>
      </c>
      <c r="L11" s="6">
        <f>'[2]WRZ 6 DYAA'!Q$97*1000</f>
        <v>615255.55139635748</v>
      </c>
      <c r="M11" s="6">
        <f>'[2]WRZ 6 DYAA'!R$97*1000</f>
        <v>618029.99954588141</v>
      </c>
      <c r="N11" s="6">
        <f>'[2]WRZ 6 DYAA'!S$97*1000</f>
        <v>620566.18797205249</v>
      </c>
      <c r="O11" s="6">
        <f>'[2]WRZ 6 DYAA'!T$97*1000</f>
        <v>623372.93576766981</v>
      </c>
      <c r="P11" s="6">
        <f>'[2]WRZ 6 DYAA'!U$97*1000</f>
        <v>626024.00348366448</v>
      </c>
      <c r="Q11" s="6">
        <f>'[2]WRZ 6 DYAA'!V$97*1000</f>
        <v>628926.7958147988</v>
      </c>
      <c r="R11" s="6">
        <f>'[2]WRZ 6 DYAA'!W$97*1000</f>
        <v>631812.06351019314</v>
      </c>
      <c r="S11" s="6">
        <f>'[2]WRZ 6 DYAA'!X$97*1000</f>
        <v>634582.05016222142</v>
      </c>
      <c r="T11" s="6">
        <f>'[2]WRZ 6 DYAA'!Y$97*1000</f>
        <v>637257.31719845696</v>
      </c>
      <c r="U11" s="6">
        <f>'[2]WRZ 6 DYAA'!Z$97*1000</f>
        <v>639918.6412831312</v>
      </c>
      <c r="V11" s="6">
        <f>'[2]WRZ 6 DYAA'!AA$97*1000</f>
        <v>642678.49192829407</v>
      </c>
      <c r="W11" s="6">
        <f>'[2]WRZ 6 DYAA'!AB$97*1000</f>
        <v>645500.16371518979</v>
      </c>
      <c r="X11" s="6">
        <f>'[2]WRZ 6 DYAA'!AC$97*1000</f>
        <v>648127.56264114263</v>
      </c>
      <c r="Y11" s="6">
        <f>'[2]WRZ 6 DYAA'!AD$97*1000</f>
        <v>650860.12547338754</v>
      </c>
      <c r="Z11" s="6">
        <f>'[2]WRZ 6 DYAA'!AE$97*1000</f>
        <v>653581.97703248158</v>
      </c>
      <c r="AA11" s="6">
        <f>'[2]WRZ 6 DYAA'!AF$97*1000</f>
        <v>656345.27479423978</v>
      </c>
      <c r="AB11" s="6">
        <f>'[2]WRZ 6 DYAA'!AG$97*1000</f>
        <v>659133.85477220581</v>
      </c>
    </row>
    <row r="12" spans="1:28" x14ac:dyDescent="0.2">
      <c r="A12" s="2" t="s">
        <v>13</v>
      </c>
      <c r="B12" s="6">
        <f t="shared" ref="B12:C12" si="4">IF(B6="Yes",B11,0)</f>
        <v>0</v>
      </c>
      <c r="C12" s="6">
        <f t="shared" si="4"/>
        <v>0</v>
      </c>
      <c r="D12" s="6">
        <f>IF(D6="Yes",D11,0)</f>
        <v>0</v>
      </c>
      <c r="E12" s="6">
        <f t="shared" ref="E12:AB12" si="5">IF(E6="Yes",E11,0)</f>
        <v>0</v>
      </c>
      <c r="F12" s="6">
        <f t="shared" si="5"/>
        <v>0</v>
      </c>
      <c r="G12" s="6">
        <f t="shared" si="5"/>
        <v>0</v>
      </c>
      <c r="H12" s="6">
        <f t="shared" si="5"/>
        <v>0</v>
      </c>
      <c r="I12" s="6">
        <f t="shared" si="5"/>
        <v>0</v>
      </c>
      <c r="J12" s="6">
        <f t="shared" si="5"/>
        <v>0</v>
      </c>
      <c r="K12" s="6">
        <f t="shared" si="5"/>
        <v>0</v>
      </c>
      <c r="L12" s="6">
        <f t="shared" si="5"/>
        <v>0</v>
      </c>
      <c r="M12" s="6">
        <f t="shared" si="5"/>
        <v>0</v>
      </c>
      <c r="N12" s="6">
        <f t="shared" si="5"/>
        <v>0</v>
      </c>
      <c r="O12" s="6">
        <f t="shared" si="5"/>
        <v>0</v>
      </c>
      <c r="P12" s="6">
        <f t="shared" si="5"/>
        <v>0</v>
      </c>
      <c r="Q12" s="6">
        <f t="shared" si="5"/>
        <v>0</v>
      </c>
      <c r="R12" s="6">
        <f t="shared" si="5"/>
        <v>0</v>
      </c>
      <c r="S12" s="6">
        <f t="shared" si="5"/>
        <v>0</v>
      </c>
      <c r="T12" s="6">
        <f t="shared" si="5"/>
        <v>0</v>
      </c>
      <c r="U12" s="6">
        <f t="shared" si="5"/>
        <v>0</v>
      </c>
      <c r="V12" s="6">
        <f t="shared" si="5"/>
        <v>0</v>
      </c>
      <c r="W12" s="6">
        <f t="shared" si="5"/>
        <v>0</v>
      </c>
      <c r="X12" s="6">
        <f t="shared" si="5"/>
        <v>0</v>
      </c>
      <c r="Y12" s="6">
        <f t="shared" si="5"/>
        <v>0</v>
      </c>
      <c r="Z12" s="6">
        <f t="shared" si="5"/>
        <v>0</v>
      </c>
      <c r="AA12" s="6">
        <f t="shared" si="5"/>
        <v>0</v>
      </c>
      <c r="AB12" s="6">
        <f t="shared" si="5"/>
        <v>0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(DYAA)'!F$7+'Utilisation (DYAA)'!F$17-Transfers!F$13</f>
        <v>0.44643791599999999</v>
      </c>
      <c r="E14" s="1">
        <f>'Utilisation (DYAA)'!G$7+'Utilisation (DYAA)'!G$17-Transfers!G$13</f>
        <v>1.0659588019999999</v>
      </c>
      <c r="F14" s="1">
        <f>'Utilisation (DYAA)'!H$7+'Utilisation (DYAA)'!H$17-Transfers!H$13</f>
        <v>-15.339160859</v>
      </c>
      <c r="G14" s="1">
        <f>'Utilisation (DYAA)'!I$7+'Utilisation (DYAA)'!I$17-Transfers!I$13</f>
        <v>-14.726622982000004</v>
      </c>
      <c r="H14" s="1">
        <f>'Utilisation (DYAA)'!J$7+'Utilisation (DYAA)'!J$17-Transfers!J$13</f>
        <v>-13.783152581000003</v>
      </c>
      <c r="I14" s="1">
        <f>'Utilisation (DYAA)'!K$7+'Utilisation (DYAA)'!K$17-Transfers!K$13</f>
        <v>-11.255078810000001</v>
      </c>
      <c r="J14" s="1">
        <f>'Utilisation (DYAA)'!L$7+'Utilisation (DYAA)'!L$17-Transfers!L$13</f>
        <v>-9.2950398179999993</v>
      </c>
      <c r="K14" s="1">
        <f>'Utilisation (DYAA)'!M$7+'Utilisation (DYAA)'!M$17-Transfers!M$13</f>
        <v>-7.8304942970000013</v>
      </c>
      <c r="L14" s="1">
        <f>'Utilisation (DYAA)'!N$7+'Utilisation (DYAA)'!N$17-Transfers!N$13</f>
        <v>-6.9086318539999994</v>
      </c>
      <c r="M14" s="1">
        <f>'Utilisation (DYAA)'!O$7+'Utilisation (DYAA)'!O$17-Transfers!O$13</f>
        <v>-5.9197327000000008</v>
      </c>
      <c r="N14" s="1">
        <f>'Utilisation (DYAA)'!P$7+'Utilisation (DYAA)'!P$17-Transfers!P$13</f>
        <v>-4.6419256749999995</v>
      </c>
      <c r="O14" s="1">
        <f>'Utilisation (DYAA)'!Q$7+'Utilisation (DYAA)'!Q$17-Transfers!Q$13</f>
        <v>-2.9841894690000004</v>
      </c>
      <c r="P14" s="1">
        <f>'Utilisation (DYAA)'!R$7+'Utilisation (DYAA)'!R$17-Transfers!R$13</f>
        <v>-1.2192301709999995</v>
      </c>
      <c r="Q14" s="1">
        <f>'Utilisation (DYAA)'!S$7+'Utilisation (DYAA)'!S$17-Transfers!S$13</f>
        <v>0.25116980199999972</v>
      </c>
      <c r="R14" s="1">
        <f>'Utilisation (DYAA)'!T$7+'Utilisation (DYAA)'!T$17-Transfers!T$13</f>
        <v>1.5822267520000004</v>
      </c>
      <c r="S14" s="1">
        <f>'Utilisation (DYAA)'!U$7+'Utilisation (DYAA)'!U$17-Transfers!U$13</f>
        <v>3.0085308180000006</v>
      </c>
      <c r="T14" s="1">
        <f>'Utilisation (DYAA)'!V$7+'Utilisation (DYAA)'!V$17-Transfers!V$13</f>
        <v>4.5695783290000023</v>
      </c>
      <c r="U14" s="1">
        <f>'Utilisation (DYAA)'!W$7+'Utilisation (DYAA)'!W$17-Transfers!W$13</f>
        <v>6.0867317939999985</v>
      </c>
      <c r="V14" s="1">
        <f>'Utilisation (DYAA)'!X$7+'Utilisation (DYAA)'!X$17-Transfers!X$13</f>
        <v>7.509156744000002</v>
      </c>
      <c r="W14" s="1">
        <f>'Utilisation (DYAA)'!Y$7+'Utilisation (DYAA)'!Y$17-Transfers!Y$13</f>
        <v>9.1169444359999972</v>
      </c>
      <c r="X14" s="1">
        <f>'Utilisation (DYAA)'!Z$7+'Utilisation (DYAA)'!Z$17-Transfers!Z$13</f>
        <v>10.680581118999999</v>
      </c>
      <c r="Y14" s="1">
        <f>'Utilisation (DYAA)'!AA$7+'Utilisation (DYAA)'!AA$17-Transfers!AA$13</f>
        <v>12.093866663</v>
      </c>
      <c r="Z14" s="1">
        <f>'Utilisation (DYAA)'!AB$7+'Utilisation (DYAA)'!AB$17-Transfers!AB$13</f>
        <v>13.518050258000002</v>
      </c>
      <c r="AA14" s="1">
        <f>'Utilisation (DYAA)'!AC$7+'Utilisation (DYAA)'!AC$17-Transfers!AC$13</f>
        <v>14.904190751000002</v>
      </c>
      <c r="AB14" s="1">
        <f>'Utilisation (DYAA)'!AD$7+'Utilisation (DYAA)'!AD$17-Transfers!AD$13</f>
        <v>16.305078859000005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164.79881168760386</v>
      </c>
      <c r="C19" s="39">
        <f t="shared" ref="C19:AB19" si="6">C3+C14</f>
        <v>164.79881168760386</v>
      </c>
      <c r="D19" s="39">
        <f t="shared" si="6"/>
        <v>165.2452496035159</v>
      </c>
      <c r="E19" s="39">
        <f t="shared" si="6"/>
        <v>165.86477048951591</v>
      </c>
      <c r="F19" s="39">
        <f t="shared" si="6"/>
        <v>149.45965082851589</v>
      </c>
      <c r="G19" s="39">
        <f t="shared" si="6"/>
        <v>150.07218870551588</v>
      </c>
      <c r="H19" s="39">
        <f t="shared" si="6"/>
        <v>151.0156591065159</v>
      </c>
      <c r="I19" s="39">
        <f t="shared" si="6"/>
        <v>153.54373287751588</v>
      </c>
      <c r="J19" s="39">
        <f t="shared" si="6"/>
        <v>155.5037718695159</v>
      </c>
      <c r="K19" s="39">
        <f t="shared" si="6"/>
        <v>156.96831739051589</v>
      </c>
      <c r="L19" s="39">
        <f t="shared" si="6"/>
        <v>157.8901798335159</v>
      </c>
      <c r="M19" s="39">
        <f t="shared" si="6"/>
        <v>158.8790789875159</v>
      </c>
      <c r="N19" s="39">
        <f t="shared" si="6"/>
        <v>160.15688601251588</v>
      </c>
      <c r="O19" s="39">
        <f t="shared" si="6"/>
        <v>161.81462221851589</v>
      </c>
      <c r="P19" s="39">
        <f t="shared" si="6"/>
        <v>163.5795815165159</v>
      </c>
      <c r="Q19" s="39">
        <f t="shared" si="6"/>
        <v>165.04998148951589</v>
      </c>
      <c r="R19" s="39">
        <f t="shared" si="6"/>
        <v>166.38103843951589</v>
      </c>
      <c r="S19" s="39">
        <f t="shared" si="6"/>
        <v>167.80734250551589</v>
      </c>
      <c r="T19" s="39">
        <f t="shared" si="6"/>
        <v>169.36839001651589</v>
      </c>
      <c r="U19" s="39">
        <f t="shared" si="6"/>
        <v>170.8855434815159</v>
      </c>
      <c r="V19" s="39">
        <f t="shared" si="6"/>
        <v>172.30796843151589</v>
      </c>
      <c r="W19" s="39">
        <f t="shared" si="6"/>
        <v>173.91575612351591</v>
      </c>
      <c r="X19" s="39">
        <f t="shared" si="6"/>
        <v>175.4793928065159</v>
      </c>
      <c r="Y19" s="39">
        <f t="shared" si="6"/>
        <v>176.89267835051589</v>
      </c>
      <c r="Z19" s="39">
        <f t="shared" si="6"/>
        <v>178.31686194551588</v>
      </c>
      <c r="AA19" s="39">
        <f t="shared" si="6"/>
        <v>179.70300243851591</v>
      </c>
      <c r="AB19" s="39">
        <f t="shared" si="6"/>
        <v>181.10389054651591</v>
      </c>
    </row>
    <row r="20" spans="1:28" x14ac:dyDescent="0.2">
      <c r="A20" s="13" t="s">
        <v>91</v>
      </c>
      <c r="B20" s="39">
        <f>B4</f>
        <v>145.68420155105002</v>
      </c>
      <c r="C20" s="39">
        <f t="shared" ref="C20:AB20" si="7">C4</f>
        <v>144.95804404843949</v>
      </c>
      <c r="D20" s="39">
        <f t="shared" si="7"/>
        <v>145.74153746512664</v>
      </c>
      <c r="E20" s="39">
        <f t="shared" si="7"/>
        <v>146.13983208716218</v>
      </c>
      <c r="F20" s="39">
        <f t="shared" si="7"/>
        <v>146.54500760713103</v>
      </c>
      <c r="G20" s="39">
        <f t="shared" si="7"/>
        <v>146.71512522810644</v>
      </c>
      <c r="H20" s="39">
        <f t="shared" si="7"/>
        <v>146.07177720940032</v>
      </c>
      <c r="I20" s="39">
        <f t="shared" si="7"/>
        <v>143.87167247051903</v>
      </c>
      <c r="J20" s="39">
        <f t="shared" si="7"/>
        <v>140.13559545079204</v>
      </c>
      <c r="K20" s="39">
        <f t="shared" si="7"/>
        <v>138.04822453409798</v>
      </c>
      <c r="L20" s="39">
        <f t="shared" si="7"/>
        <v>138.66523604725538</v>
      </c>
      <c r="M20" s="39">
        <f t="shared" si="7"/>
        <v>139.25528846848763</v>
      </c>
      <c r="N20" s="39">
        <f t="shared" si="7"/>
        <v>139.83174436277744</v>
      </c>
      <c r="O20" s="39">
        <f t="shared" si="7"/>
        <v>140.42325994986206</v>
      </c>
      <c r="P20" s="39">
        <f t="shared" si="7"/>
        <v>141.01489839062501</v>
      </c>
      <c r="Q20" s="39">
        <f t="shared" si="7"/>
        <v>141.61213875839741</v>
      </c>
      <c r="R20" s="39">
        <f t="shared" si="7"/>
        <v>142.22947575040374</v>
      </c>
      <c r="S20" s="39">
        <f t="shared" si="7"/>
        <v>142.84129883321862</v>
      </c>
      <c r="T20" s="39">
        <f t="shared" si="7"/>
        <v>143.46505762708816</v>
      </c>
      <c r="U20" s="39">
        <f t="shared" si="7"/>
        <v>144.08931148115002</v>
      </c>
      <c r="V20" s="39">
        <f t="shared" si="7"/>
        <v>144.7363051204953</v>
      </c>
      <c r="W20" s="39">
        <f t="shared" si="7"/>
        <v>145.39517253083966</v>
      </c>
      <c r="X20" s="39">
        <f t="shared" si="7"/>
        <v>146.04318437938855</v>
      </c>
      <c r="Y20" s="39">
        <f t="shared" si="7"/>
        <v>146.79844717920224</v>
      </c>
      <c r="Z20" s="39">
        <f t="shared" si="7"/>
        <v>147.55477092085559</v>
      </c>
      <c r="AA20" s="39">
        <f t="shared" si="7"/>
        <v>148.33247515119041</v>
      </c>
      <c r="AB20" s="39">
        <f t="shared" si="7"/>
        <v>149.11751738832186</v>
      </c>
    </row>
    <row r="21" spans="1:28" x14ac:dyDescent="0.2">
      <c r="A21" s="13" t="s">
        <v>0</v>
      </c>
      <c r="B21" s="39">
        <f>B19-B20</f>
        <v>19.114610136553836</v>
      </c>
      <c r="C21" s="39">
        <f t="shared" ref="C21:AB21" si="8">C19-C20</f>
        <v>19.840767639164369</v>
      </c>
      <c r="D21" s="39">
        <f t="shared" si="8"/>
        <v>19.503712138389261</v>
      </c>
      <c r="E21" s="39">
        <f t="shared" si="8"/>
        <v>19.724938402353729</v>
      </c>
      <c r="F21" s="39">
        <f t="shared" si="8"/>
        <v>2.9146432213848641</v>
      </c>
      <c r="G21" s="39">
        <f t="shared" si="8"/>
        <v>3.3570634774094401</v>
      </c>
      <c r="H21" s="39">
        <f t="shared" si="8"/>
        <v>4.943881897115574</v>
      </c>
      <c r="I21" s="39">
        <f t="shared" si="8"/>
        <v>9.6720604069968488</v>
      </c>
      <c r="J21" s="39">
        <f t="shared" si="8"/>
        <v>15.368176418723863</v>
      </c>
      <c r="K21" s="39">
        <f t="shared" si="8"/>
        <v>18.920092856417909</v>
      </c>
      <c r="L21" s="39">
        <f t="shared" si="8"/>
        <v>19.224943786260525</v>
      </c>
      <c r="M21" s="39">
        <f t="shared" si="8"/>
        <v>19.623790519028262</v>
      </c>
      <c r="N21" s="39">
        <f t="shared" si="8"/>
        <v>20.325141649738441</v>
      </c>
      <c r="O21" s="39">
        <f t="shared" si="8"/>
        <v>21.391362268653836</v>
      </c>
      <c r="P21" s="39">
        <f t="shared" si="8"/>
        <v>22.564683125890895</v>
      </c>
      <c r="Q21" s="39">
        <f t="shared" si="8"/>
        <v>23.437842731118479</v>
      </c>
      <c r="R21" s="39">
        <f t="shared" si="8"/>
        <v>24.151562689112154</v>
      </c>
      <c r="S21" s="39">
        <f t="shared" si="8"/>
        <v>24.966043672297275</v>
      </c>
      <c r="T21" s="39">
        <f t="shared" si="8"/>
        <v>25.903332389427732</v>
      </c>
      <c r="U21" s="39">
        <f t="shared" si="8"/>
        <v>26.796232000365876</v>
      </c>
      <c r="V21" s="39">
        <f t="shared" si="8"/>
        <v>27.571663311020586</v>
      </c>
      <c r="W21" s="39">
        <f t="shared" si="8"/>
        <v>28.520583592676246</v>
      </c>
      <c r="X21" s="39">
        <f t="shared" si="8"/>
        <v>29.436208427127355</v>
      </c>
      <c r="Y21" s="39">
        <f t="shared" si="8"/>
        <v>30.094231171313652</v>
      </c>
      <c r="Z21" s="39">
        <f t="shared" si="8"/>
        <v>30.762091024660293</v>
      </c>
      <c r="AA21" s="39">
        <f t="shared" si="8"/>
        <v>31.370527287325501</v>
      </c>
      <c r="AB21" s="39">
        <f t="shared" si="8"/>
        <v>31.986373158194056</v>
      </c>
    </row>
    <row r="22" spans="1:28" x14ac:dyDescent="0.2">
      <c r="A22" s="13" t="s">
        <v>10</v>
      </c>
      <c r="B22" s="40" t="str">
        <f t="shared" ref="B22:AB22" si="9">IF(B21&lt;0,"Yes","No")</f>
        <v>No</v>
      </c>
      <c r="C22" s="40" t="str">
        <f t="shared" si="9"/>
        <v>No</v>
      </c>
      <c r="D22" s="40" t="str">
        <f t="shared" si="9"/>
        <v>No</v>
      </c>
      <c r="E22" s="40" t="str">
        <f t="shared" si="9"/>
        <v>No</v>
      </c>
      <c r="F22" s="40" t="str">
        <f t="shared" si="9"/>
        <v>No</v>
      </c>
      <c r="G22" s="40" t="str">
        <f t="shared" si="9"/>
        <v>No</v>
      </c>
      <c r="H22" s="40" t="str">
        <f t="shared" si="9"/>
        <v>No</v>
      </c>
      <c r="I22" s="40" t="str">
        <f t="shared" si="9"/>
        <v>No</v>
      </c>
      <c r="J22" s="40" t="str">
        <f t="shared" si="9"/>
        <v>No</v>
      </c>
      <c r="K22" s="40" t="str">
        <f t="shared" si="9"/>
        <v>No</v>
      </c>
      <c r="L22" s="40" t="str">
        <f t="shared" si="9"/>
        <v>No</v>
      </c>
      <c r="M22" s="40" t="str">
        <f t="shared" si="9"/>
        <v>No</v>
      </c>
      <c r="N22" s="40" t="str">
        <f t="shared" si="9"/>
        <v>No</v>
      </c>
      <c r="O22" s="40" t="str">
        <f t="shared" si="9"/>
        <v>No</v>
      </c>
      <c r="P22" s="40" t="str">
        <f t="shared" si="9"/>
        <v>No</v>
      </c>
      <c r="Q22" s="40" t="str">
        <f t="shared" si="9"/>
        <v>No</v>
      </c>
      <c r="R22" s="40" t="str">
        <f t="shared" si="9"/>
        <v>No</v>
      </c>
      <c r="S22" s="40" t="str">
        <f t="shared" si="9"/>
        <v>No</v>
      </c>
      <c r="T22" s="40" t="str">
        <f t="shared" si="9"/>
        <v>No</v>
      </c>
      <c r="U22" s="40" t="str">
        <f t="shared" si="9"/>
        <v>No</v>
      </c>
      <c r="V22" s="40" t="str">
        <f t="shared" si="9"/>
        <v>No</v>
      </c>
      <c r="W22" s="40" t="str">
        <f t="shared" si="9"/>
        <v>No</v>
      </c>
      <c r="X22" s="40" t="str">
        <f t="shared" si="9"/>
        <v>No</v>
      </c>
      <c r="Y22" s="40" t="str">
        <f t="shared" si="9"/>
        <v>No</v>
      </c>
      <c r="Z22" s="40" t="str">
        <f t="shared" si="9"/>
        <v>No</v>
      </c>
      <c r="AA22" s="40" t="str">
        <f t="shared" si="9"/>
        <v>No</v>
      </c>
      <c r="AB22" s="40" t="str">
        <f t="shared" si="9"/>
        <v>No</v>
      </c>
    </row>
    <row r="23" spans="1:28" x14ac:dyDescent="0.2">
      <c r="A23" s="13" t="s">
        <v>11</v>
      </c>
      <c r="B23" s="41">
        <f t="shared" ref="B23:C23" si="10">IF(B22="Yes",100,0)</f>
        <v>0</v>
      </c>
      <c r="C23" s="41">
        <f t="shared" si="10"/>
        <v>0</v>
      </c>
      <c r="D23" s="41">
        <f>IF(D22="Yes",100,0)</f>
        <v>0</v>
      </c>
      <c r="E23" s="41">
        <f t="shared" ref="E23:AB23" si="11">IF(E22="Yes",100,0)</f>
        <v>0</v>
      </c>
      <c r="F23" s="41">
        <f t="shared" si="11"/>
        <v>0</v>
      </c>
      <c r="G23" s="41">
        <f t="shared" si="11"/>
        <v>0</v>
      </c>
      <c r="H23" s="41">
        <f t="shared" si="11"/>
        <v>0</v>
      </c>
      <c r="I23" s="41">
        <f t="shared" si="11"/>
        <v>0</v>
      </c>
      <c r="J23" s="41">
        <f t="shared" si="11"/>
        <v>0</v>
      </c>
      <c r="K23" s="41">
        <f t="shared" si="11"/>
        <v>0</v>
      </c>
      <c r="L23" s="41">
        <f t="shared" si="11"/>
        <v>0</v>
      </c>
      <c r="M23" s="41">
        <f t="shared" si="11"/>
        <v>0</v>
      </c>
      <c r="N23" s="41">
        <f t="shared" si="11"/>
        <v>0</v>
      </c>
      <c r="O23" s="41">
        <f t="shared" si="11"/>
        <v>0</v>
      </c>
      <c r="P23" s="41">
        <f t="shared" si="11"/>
        <v>0</v>
      </c>
      <c r="Q23" s="41">
        <f t="shared" si="11"/>
        <v>0</v>
      </c>
      <c r="R23" s="41">
        <f t="shared" si="11"/>
        <v>0</v>
      </c>
      <c r="S23" s="41">
        <f t="shared" si="11"/>
        <v>0</v>
      </c>
      <c r="T23" s="41">
        <f t="shared" si="11"/>
        <v>0</v>
      </c>
      <c r="U23" s="41">
        <f t="shared" si="11"/>
        <v>0</v>
      </c>
      <c r="V23" s="41">
        <f t="shared" si="11"/>
        <v>0</v>
      </c>
      <c r="W23" s="41">
        <f t="shared" si="11"/>
        <v>0</v>
      </c>
      <c r="X23" s="41">
        <f t="shared" si="11"/>
        <v>0</v>
      </c>
      <c r="Y23" s="41">
        <f t="shared" si="11"/>
        <v>0</v>
      </c>
      <c r="Z23" s="41">
        <f t="shared" si="11"/>
        <v>0</v>
      </c>
      <c r="AA23" s="41">
        <f t="shared" si="11"/>
        <v>0</v>
      </c>
      <c r="AB23" s="41">
        <f t="shared" si="11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12">B11</f>
        <v>550294.77549532475</v>
      </c>
      <c r="C26" s="6">
        <f t="shared" si="12"/>
        <v>557146.06585818436</v>
      </c>
      <c r="D26" s="6">
        <f t="shared" si="12"/>
        <v>575676.75686070335</v>
      </c>
      <c r="E26" s="6">
        <f t="shared" si="12"/>
        <v>581731.93181837944</v>
      </c>
      <c r="F26" s="6">
        <f t="shared" si="12"/>
        <v>587642.46194929711</v>
      </c>
      <c r="G26" s="6">
        <f t="shared" si="12"/>
        <v>593055.94341858872</v>
      </c>
      <c r="H26" s="6">
        <f t="shared" si="12"/>
        <v>598054.7395821301</v>
      </c>
      <c r="I26" s="6">
        <f t="shared" si="12"/>
        <v>603052.99884761346</v>
      </c>
      <c r="J26" s="6">
        <f t="shared" si="12"/>
        <v>608002.00535343005</v>
      </c>
      <c r="K26" s="6">
        <f t="shared" si="12"/>
        <v>611974.29921353038</v>
      </c>
      <c r="L26" s="6">
        <f t="shared" si="12"/>
        <v>615255.55139635748</v>
      </c>
      <c r="M26" s="6">
        <f t="shared" si="12"/>
        <v>618029.99954588141</v>
      </c>
      <c r="N26" s="6">
        <f t="shared" si="12"/>
        <v>620566.18797205249</v>
      </c>
      <c r="O26" s="6">
        <f t="shared" si="12"/>
        <v>623372.93576766981</v>
      </c>
      <c r="P26" s="6">
        <f t="shared" si="12"/>
        <v>626024.00348366448</v>
      </c>
      <c r="Q26" s="6">
        <f t="shared" si="12"/>
        <v>628926.7958147988</v>
      </c>
      <c r="R26" s="6">
        <f t="shared" si="12"/>
        <v>631812.06351019314</v>
      </c>
      <c r="S26" s="6">
        <f t="shared" si="12"/>
        <v>634582.05016222142</v>
      </c>
      <c r="T26" s="6">
        <f t="shared" si="12"/>
        <v>637257.31719845696</v>
      </c>
      <c r="U26" s="6">
        <f t="shared" si="12"/>
        <v>639918.6412831312</v>
      </c>
      <c r="V26" s="6">
        <f t="shared" si="12"/>
        <v>642678.49192829407</v>
      </c>
      <c r="W26" s="6">
        <f t="shared" si="12"/>
        <v>645500.16371518979</v>
      </c>
      <c r="X26" s="6">
        <f t="shared" si="12"/>
        <v>648127.56264114263</v>
      </c>
      <c r="Y26" s="6">
        <f t="shared" si="12"/>
        <v>650860.12547338754</v>
      </c>
      <c r="Z26" s="6">
        <f t="shared" si="12"/>
        <v>653581.97703248158</v>
      </c>
      <c r="AA26" s="6">
        <f t="shared" si="12"/>
        <v>656345.27479423978</v>
      </c>
      <c r="AB26" s="6">
        <f t="shared" si="12"/>
        <v>659133.85477220581</v>
      </c>
    </row>
    <row r="27" spans="1:28" x14ac:dyDescent="0.2">
      <c r="A27" s="2" t="s">
        <v>13</v>
      </c>
      <c r="B27" s="6">
        <f t="shared" ref="B27:C27" si="13">IF(B22="Yes",B26,0)</f>
        <v>0</v>
      </c>
      <c r="C27" s="6">
        <f t="shared" si="13"/>
        <v>0</v>
      </c>
      <c r="D27" s="6">
        <f>IF(D22="Yes",D26,0)</f>
        <v>0</v>
      </c>
      <c r="E27" s="6">
        <f t="shared" ref="E27:AB27" si="14">IF(E22="Yes",E26,0)</f>
        <v>0</v>
      </c>
      <c r="F27" s="6">
        <f t="shared" si="14"/>
        <v>0</v>
      </c>
      <c r="G27" s="6">
        <f t="shared" si="14"/>
        <v>0</v>
      </c>
      <c r="H27" s="6">
        <f t="shared" si="14"/>
        <v>0</v>
      </c>
      <c r="I27" s="6">
        <f t="shared" si="14"/>
        <v>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6">
        <f t="shared" si="14"/>
        <v>0</v>
      </c>
      <c r="N27" s="6">
        <f t="shared" si="14"/>
        <v>0</v>
      </c>
      <c r="O27" s="6">
        <f t="shared" si="14"/>
        <v>0</v>
      </c>
      <c r="P27" s="6">
        <f t="shared" si="14"/>
        <v>0</v>
      </c>
      <c r="Q27" s="6">
        <f t="shared" si="14"/>
        <v>0</v>
      </c>
      <c r="R27" s="6">
        <f t="shared" si="14"/>
        <v>0</v>
      </c>
      <c r="S27" s="6">
        <f t="shared" si="14"/>
        <v>0</v>
      </c>
      <c r="T27" s="6">
        <f t="shared" si="14"/>
        <v>0</v>
      </c>
      <c r="U27" s="6">
        <f t="shared" si="14"/>
        <v>0</v>
      </c>
      <c r="V27" s="6">
        <f t="shared" si="14"/>
        <v>0</v>
      </c>
      <c r="W27" s="6">
        <f t="shared" si="14"/>
        <v>0</v>
      </c>
      <c r="X27" s="6">
        <f t="shared" si="14"/>
        <v>0</v>
      </c>
      <c r="Y27" s="6">
        <f t="shared" si="14"/>
        <v>0</v>
      </c>
      <c r="Z27" s="6">
        <f t="shared" si="14"/>
        <v>0</v>
      </c>
      <c r="AA27" s="6">
        <f t="shared" si="14"/>
        <v>0</v>
      </c>
      <c r="AB27" s="6">
        <f t="shared" si="14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A6" sqref="A6"/>
    </sheetView>
  </sheetViews>
  <sheetFormatPr defaultRowHeight="12.75" x14ac:dyDescent="0.2"/>
  <cols>
    <col min="1" max="1" width="25" customWidth="1"/>
    <col min="2" max="2" width="12.42578125" customWidth="1"/>
    <col min="3" max="3" width="10.28515625" customWidth="1"/>
    <col min="4" max="4" width="8.7109375" customWidth="1"/>
  </cols>
  <sheetData>
    <row r="1" spans="1:28" x14ac:dyDescent="0.2">
      <c r="A1" s="4" t="s">
        <v>92</v>
      </c>
      <c r="B1" s="2"/>
      <c r="C1" s="2"/>
    </row>
    <row r="2" spans="1:28" x14ac:dyDescent="0.2">
      <c r="A2" s="38"/>
      <c r="B2" s="21" t="s">
        <v>64</v>
      </c>
      <c r="C2" s="21" t="s">
        <v>65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  <c r="W2" s="21" t="s">
        <v>33</v>
      </c>
      <c r="X2" s="21" t="s">
        <v>34</v>
      </c>
      <c r="Y2" s="21" t="s">
        <v>35</v>
      </c>
      <c r="Z2" s="21" t="s">
        <v>36</v>
      </c>
      <c r="AA2" s="21" t="s">
        <v>37</v>
      </c>
      <c r="AB2" s="21" t="s">
        <v>38</v>
      </c>
    </row>
    <row r="3" spans="1:28" x14ac:dyDescent="0.2">
      <c r="A3" s="13" t="s">
        <v>61</v>
      </c>
      <c r="B3" s="39">
        <f>[1]WRZ7!B$8+[1]WRZ7!B$22</f>
        <v>48.617718944849969</v>
      </c>
      <c r="C3" s="39">
        <f>[1]WRZ7!C$8+[1]WRZ7!C$22</f>
        <v>48.617718944849969</v>
      </c>
      <c r="D3" s="39">
        <f>[1]WRZ7!D$8+[1]WRZ7!D$22</f>
        <v>48.717718945000001</v>
      </c>
      <c r="E3" s="39">
        <f>[1]WRZ7!E$8+[1]WRZ7!E$22</f>
        <v>48.717718945000001</v>
      </c>
      <c r="F3" s="39">
        <f>[1]WRZ7!F$8+[1]WRZ7!F$22</f>
        <v>48.717718945000001</v>
      </c>
      <c r="G3" s="39">
        <f>[1]WRZ7!G$8+[1]WRZ7!G$22</f>
        <v>48.717718945000001</v>
      </c>
      <c r="H3" s="39">
        <f>[1]WRZ7!H$8+[1]WRZ7!H$22</f>
        <v>48.717718945000001</v>
      </c>
      <c r="I3" s="39">
        <f>[1]WRZ7!I$8+[1]WRZ7!I$22</f>
        <v>48.717718945000001</v>
      </c>
      <c r="J3" s="39">
        <f>[1]WRZ7!J$8+[1]WRZ7!J$22</f>
        <v>48.717718945000001</v>
      </c>
      <c r="K3" s="39">
        <f>[1]WRZ7!K$8+[1]WRZ7!K$22</f>
        <v>48.717718945000001</v>
      </c>
      <c r="L3" s="39">
        <f>[1]WRZ7!L$8+[1]WRZ7!L$22</f>
        <v>48.717718945000001</v>
      </c>
      <c r="M3" s="39">
        <f>[1]WRZ7!M$8+[1]WRZ7!M$22</f>
        <v>48.717718945000001</v>
      </c>
      <c r="N3" s="39">
        <f>[1]WRZ7!N$8+[1]WRZ7!N$22</f>
        <v>48.717718945000001</v>
      </c>
      <c r="O3" s="39">
        <f>[1]WRZ7!O$8+[1]WRZ7!O$22</f>
        <v>48.717718945000001</v>
      </c>
      <c r="P3" s="39">
        <f>[1]WRZ7!P$8+[1]WRZ7!P$22</f>
        <v>48.717718945000001</v>
      </c>
      <c r="Q3" s="39">
        <f>[1]WRZ7!Q$8+[1]WRZ7!Q$22</f>
        <v>48.717718945000001</v>
      </c>
      <c r="R3" s="39">
        <f>[1]WRZ7!R$8+[1]WRZ7!R$22</f>
        <v>48.717718945000001</v>
      </c>
      <c r="S3" s="39">
        <f>[1]WRZ7!S$8+[1]WRZ7!S$22</f>
        <v>48.717718945000001</v>
      </c>
      <c r="T3" s="39">
        <f>[1]WRZ7!T$8+[1]WRZ7!T$22</f>
        <v>48.717718945000001</v>
      </c>
      <c r="U3" s="39">
        <f>[1]WRZ7!U$8+[1]WRZ7!U$22</f>
        <v>48.717718945000001</v>
      </c>
      <c r="V3" s="39">
        <f>[1]WRZ7!V$8+[1]WRZ7!V$22</f>
        <v>48.717718945000001</v>
      </c>
      <c r="W3" s="39">
        <f>[1]WRZ7!W$8+[1]WRZ7!W$22</f>
        <v>48.717718945000001</v>
      </c>
      <c r="X3" s="39">
        <f>[1]WRZ7!X$8+[1]WRZ7!X$22</f>
        <v>48.717718945000001</v>
      </c>
      <c r="Y3" s="39">
        <f>[1]WRZ7!Y$8+[1]WRZ7!Y$22</f>
        <v>48.717718945000001</v>
      </c>
      <c r="Z3" s="39">
        <f>[1]WRZ7!Z$8+[1]WRZ7!Z$22</f>
        <v>48.717718945000001</v>
      </c>
      <c r="AA3" s="39">
        <f>[1]WRZ7!AA$8+[1]WRZ7!AA$22</f>
        <v>48.717718945000001</v>
      </c>
      <c r="AB3" s="39">
        <f>[1]WRZ7!AB$8+[1]WRZ7!AB$22</f>
        <v>48.717718945000001</v>
      </c>
    </row>
    <row r="4" spans="1:28" x14ac:dyDescent="0.2">
      <c r="A4" s="13" t="s">
        <v>91</v>
      </c>
      <c r="B4" s="39">
        <f>[1]WRZ7!B$12</f>
        <v>41.273589415884118</v>
      </c>
      <c r="C4" s="39">
        <f>[1]WRZ7!C$12</f>
        <v>40.960848081405061</v>
      </c>
      <c r="D4" s="39">
        <f>[1]WRZ7!D$12</f>
        <v>41.051252224287083</v>
      </c>
      <c r="E4" s="39">
        <f>[1]WRZ7!E$12</f>
        <v>40.994377166109103</v>
      </c>
      <c r="F4" s="39">
        <f>[1]WRZ7!F$12</f>
        <v>40.957308547950831</v>
      </c>
      <c r="G4" s="39">
        <f>[1]WRZ7!G$12</f>
        <v>40.917735501009936</v>
      </c>
      <c r="H4" s="39">
        <f>[1]WRZ7!H$12</f>
        <v>40.872452306690434</v>
      </c>
      <c r="I4" s="39">
        <f>[1]WRZ7!I$12</f>
        <v>40.836176289685639</v>
      </c>
      <c r="J4" s="39">
        <f>[1]WRZ7!J$12</f>
        <v>40.799168367612239</v>
      </c>
      <c r="K4" s="39">
        <f>[1]WRZ7!K$12</f>
        <v>40.759110876795894</v>
      </c>
      <c r="L4" s="39">
        <f>[1]WRZ7!L$12</f>
        <v>40.811990838426766</v>
      </c>
      <c r="M4" s="39">
        <f>[1]WRZ7!M$12</f>
        <v>40.867179783764648</v>
      </c>
      <c r="N4" s="39">
        <f>[1]WRZ7!N$12</f>
        <v>40.923463848899495</v>
      </c>
      <c r="O4" s="39">
        <f>[1]WRZ7!O$12</f>
        <v>40.985675275501485</v>
      </c>
      <c r="P4" s="39">
        <f>[1]WRZ7!P$12</f>
        <v>41.05151960560346</v>
      </c>
      <c r="Q4" s="39">
        <f>[1]WRZ7!Q$12</f>
        <v>41.119375304755756</v>
      </c>
      <c r="R4" s="39">
        <f>[1]WRZ7!R$12</f>
        <v>41.206466632669489</v>
      </c>
      <c r="S4" s="39">
        <f>[1]WRZ7!S$12</f>
        <v>41.304930139926768</v>
      </c>
      <c r="T4" s="39">
        <f>[1]WRZ7!T$12</f>
        <v>41.407806655398922</v>
      </c>
      <c r="U4" s="39">
        <f>[1]WRZ7!U$12</f>
        <v>41.512320001029551</v>
      </c>
      <c r="V4" s="39">
        <f>[1]WRZ7!V$12</f>
        <v>41.622816795521111</v>
      </c>
      <c r="W4" s="39">
        <f>[1]WRZ7!W$12</f>
        <v>41.735815230349019</v>
      </c>
      <c r="X4" s="39">
        <f>[1]WRZ7!X$12</f>
        <v>41.848214682177733</v>
      </c>
      <c r="Y4" s="39">
        <f>[1]WRZ7!Y$12</f>
        <v>41.99205761035244</v>
      </c>
      <c r="Z4" s="39">
        <f>[1]WRZ7!Z$12</f>
        <v>42.136784950983433</v>
      </c>
      <c r="AA4" s="39">
        <f>[1]WRZ7!AA$12</f>
        <v>42.287208745606421</v>
      </c>
      <c r="AB4" s="39">
        <f>[1]WRZ7!AB$12</f>
        <v>42.439541863290664</v>
      </c>
    </row>
    <row r="5" spans="1:28" x14ac:dyDescent="0.2">
      <c r="A5" s="13" t="s">
        <v>0</v>
      </c>
      <c r="B5" s="39">
        <f>B3-B4</f>
        <v>7.3441295289658513</v>
      </c>
      <c r="C5" s="39">
        <f t="shared" ref="C5:AB5" si="0">C3-C4</f>
        <v>7.6568708634449081</v>
      </c>
      <c r="D5" s="39">
        <f t="shared" si="0"/>
        <v>7.6664667207129185</v>
      </c>
      <c r="E5" s="39">
        <f t="shared" si="0"/>
        <v>7.723341778890898</v>
      </c>
      <c r="F5" s="39">
        <f t="shared" si="0"/>
        <v>7.7604103970491707</v>
      </c>
      <c r="G5" s="39">
        <f t="shared" si="0"/>
        <v>7.7999834439900653</v>
      </c>
      <c r="H5" s="39">
        <f t="shared" si="0"/>
        <v>7.8452666383095675</v>
      </c>
      <c r="I5" s="39">
        <f t="shared" si="0"/>
        <v>7.8815426553143624</v>
      </c>
      <c r="J5" s="39">
        <f t="shared" si="0"/>
        <v>7.9185505773877622</v>
      </c>
      <c r="K5" s="39">
        <f t="shared" si="0"/>
        <v>7.9586080682041072</v>
      </c>
      <c r="L5" s="39">
        <f t="shared" si="0"/>
        <v>7.9057281065732354</v>
      </c>
      <c r="M5" s="39">
        <f t="shared" si="0"/>
        <v>7.8505391612353534</v>
      </c>
      <c r="N5" s="39">
        <f t="shared" si="0"/>
        <v>7.7942550961005068</v>
      </c>
      <c r="O5" s="39">
        <f t="shared" si="0"/>
        <v>7.7320436694985162</v>
      </c>
      <c r="P5" s="39">
        <f t="shared" si="0"/>
        <v>7.6661993393965417</v>
      </c>
      <c r="Q5" s="39">
        <f t="shared" si="0"/>
        <v>7.598343640244245</v>
      </c>
      <c r="R5" s="39">
        <f t="shared" si="0"/>
        <v>7.5112523123305124</v>
      </c>
      <c r="S5" s="39">
        <f t="shared" si="0"/>
        <v>7.4127888050732338</v>
      </c>
      <c r="T5" s="39">
        <f t="shared" si="0"/>
        <v>7.3099122896010797</v>
      </c>
      <c r="U5" s="39">
        <f t="shared" si="0"/>
        <v>7.2053989439704509</v>
      </c>
      <c r="V5" s="39">
        <f t="shared" si="0"/>
        <v>7.0949021494788909</v>
      </c>
      <c r="W5" s="39">
        <f t="shared" si="0"/>
        <v>6.9819037146509828</v>
      </c>
      <c r="X5" s="39">
        <f t="shared" si="0"/>
        <v>6.869504262822268</v>
      </c>
      <c r="Y5" s="39">
        <f t="shared" si="0"/>
        <v>6.7256613346475618</v>
      </c>
      <c r="Z5" s="39">
        <f t="shared" si="0"/>
        <v>6.5809339940165685</v>
      </c>
      <c r="AA5" s="39">
        <f t="shared" si="0"/>
        <v>6.4305101993935807</v>
      </c>
      <c r="AB5" s="39">
        <f t="shared" si="0"/>
        <v>6.2781770817093374</v>
      </c>
    </row>
    <row r="6" spans="1:28" x14ac:dyDescent="0.2">
      <c r="A6" s="13" t="s">
        <v>10</v>
      </c>
      <c r="B6" s="40" t="str">
        <f t="shared" ref="B6:AB6" si="1">IF(B5&lt;0,"Yes","No")</f>
        <v>No</v>
      </c>
      <c r="C6" s="40" t="str">
        <f t="shared" si="1"/>
        <v>No</v>
      </c>
      <c r="D6" s="40" t="str">
        <f t="shared" si="1"/>
        <v>No</v>
      </c>
      <c r="E6" s="40" t="str">
        <f t="shared" si="1"/>
        <v>No</v>
      </c>
      <c r="F6" s="40" t="str">
        <f t="shared" si="1"/>
        <v>No</v>
      </c>
      <c r="G6" s="40" t="str">
        <f t="shared" si="1"/>
        <v>No</v>
      </c>
      <c r="H6" s="40" t="str">
        <f t="shared" si="1"/>
        <v>No</v>
      </c>
      <c r="I6" s="40" t="str">
        <f t="shared" si="1"/>
        <v>No</v>
      </c>
      <c r="J6" s="40" t="str">
        <f t="shared" si="1"/>
        <v>No</v>
      </c>
      <c r="K6" s="40" t="str">
        <f t="shared" si="1"/>
        <v>No</v>
      </c>
      <c r="L6" s="40" t="str">
        <f t="shared" si="1"/>
        <v>No</v>
      </c>
      <c r="M6" s="40" t="str">
        <f t="shared" si="1"/>
        <v>No</v>
      </c>
      <c r="N6" s="40" t="str">
        <f t="shared" si="1"/>
        <v>No</v>
      </c>
      <c r="O6" s="40" t="str">
        <f t="shared" si="1"/>
        <v>No</v>
      </c>
      <c r="P6" s="40" t="str">
        <f t="shared" si="1"/>
        <v>No</v>
      </c>
      <c r="Q6" s="40" t="str">
        <f t="shared" si="1"/>
        <v>No</v>
      </c>
      <c r="R6" s="40" t="str">
        <f t="shared" si="1"/>
        <v>No</v>
      </c>
      <c r="S6" s="40" t="str">
        <f t="shared" si="1"/>
        <v>No</v>
      </c>
      <c r="T6" s="40" t="str">
        <f t="shared" si="1"/>
        <v>No</v>
      </c>
      <c r="U6" s="40" t="str">
        <f t="shared" si="1"/>
        <v>No</v>
      </c>
      <c r="V6" s="40" t="str">
        <f t="shared" si="1"/>
        <v>No</v>
      </c>
      <c r="W6" s="40" t="str">
        <f t="shared" si="1"/>
        <v>No</v>
      </c>
      <c r="X6" s="40" t="str">
        <f t="shared" si="1"/>
        <v>No</v>
      </c>
      <c r="Y6" s="40" t="str">
        <f t="shared" si="1"/>
        <v>No</v>
      </c>
      <c r="Z6" s="40" t="str">
        <f t="shared" si="1"/>
        <v>No</v>
      </c>
      <c r="AA6" s="40" t="str">
        <f t="shared" si="1"/>
        <v>No</v>
      </c>
      <c r="AB6" s="40" t="str">
        <f t="shared" si="1"/>
        <v>No</v>
      </c>
    </row>
    <row r="7" spans="1:28" x14ac:dyDescent="0.2">
      <c r="A7" s="13" t="s">
        <v>11</v>
      </c>
      <c r="B7" s="41">
        <f t="shared" ref="B7:C7" si="2">IF(B6="Yes",100,0)</f>
        <v>0</v>
      </c>
      <c r="C7" s="41">
        <f t="shared" si="2"/>
        <v>0</v>
      </c>
      <c r="D7" s="41">
        <f>IF(D6="Yes",100,0)</f>
        <v>0</v>
      </c>
      <c r="E7" s="41">
        <f t="shared" ref="E7:AB7" si="3">IF(E6="Yes",100,0)</f>
        <v>0</v>
      </c>
      <c r="F7" s="41">
        <f t="shared" si="3"/>
        <v>0</v>
      </c>
      <c r="G7" s="41">
        <f t="shared" si="3"/>
        <v>0</v>
      </c>
      <c r="H7" s="41">
        <f t="shared" si="3"/>
        <v>0</v>
      </c>
      <c r="I7" s="41">
        <f t="shared" si="3"/>
        <v>0</v>
      </c>
      <c r="J7" s="41">
        <f t="shared" si="3"/>
        <v>0</v>
      </c>
      <c r="K7" s="41">
        <f t="shared" si="3"/>
        <v>0</v>
      </c>
      <c r="L7" s="41">
        <f t="shared" si="3"/>
        <v>0</v>
      </c>
      <c r="M7" s="41">
        <f t="shared" si="3"/>
        <v>0</v>
      </c>
      <c r="N7" s="41">
        <f t="shared" si="3"/>
        <v>0</v>
      </c>
      <c r="O7" s="41">
        <f t="shared" si="3"/>
        <v>0</v>
      </c>
      <c r="P7" s="41">
        <f t="shared" si="3"/>
        <v>0</v>
      </c>
      <c r="Q7" s="41">
        <f t="shared" si="3"/>
        <v>0</v>
      </c>
      <c r="R7" s="41">
        <f t="shared" si="3"/>
        <v>0</v>
      </c>
      <c r="S7" s="41">
        <f t="shared" si="3"/>
        <v>0</v>
      </c>
      <c r="T7" s="41">
        <f t="shared" si="3"/>
        <v>0</v>
      </c>
      <c r="U7" s="41">
        <f t="shared" si="3"/>
        <v>0</v>
      </c>
      <c r="V7" s="41">
        <f t="shared" si="3"/>
        <v>0</v>
      </c>
      <c r="W7" s="41">
        <f t="shared" si="3"/>
        <v>0</v>
      </c>
      <c r="X7" s="41">
        <f t="shared" si="3"/>
        <v>0</v>
      </c>
      <c r="Y7" s="41">
        <f t="shared" si="3"/>
        <v>0</v>
      </c>
      <c r="Z7" s="41">
        <f t="shared" si="3"/>
        <v>0</v>
      </c>
      <c r="AA7" s="41">
        <f t="shared" si="3"/>
        <v>0</v>
      </c>
      <c r="AB7" s="41">
        <f t="shared" si="3"/>
        <v>0</v>
      </c>
    </row>
    <row r="8" spans="1:28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">
      <c r="A11" s="2" t="s">
        <v>12</v>
      </c>
      <c r="B11" s="6">
        <f>'[2]WRZ 7 DYAA'!G$97*1000</f>
        <v>167933.36710461232</v>
      </c>
      <c r="C11" s="6">
        <f>'[2]WRZ 7 DYAA'!H$97*1000</f>
        <v>170207.35588571793</v>
      </c>
      <c r="D11" s="6">
        <f>'[2]WRZ 7 DYAA'!I$97*1000</f>
        <v>176470.07823901463</v>
      </c>
      <c r="E11" s="6">
        <f>'[2]WRZ 7 DYAA'!J$97*1000</f>
        <v>178540.45087079651</v>
      </c>
      <c r="F11" s="6">
        <f>'[2]WRZ 7 DYAA'!K$97*1000</f>
        <v>180538.76018218519</v>
      </c>
      <c r="G11" s="6">
        <f>'[2]WRZ 7 DYAA'!L$97*1000</f>
        <v>182442.35238981864</v>
      </c>
      <c r="H11" s="6">
        <f>'[2]WRZ 7 DYAA'!M$97*1000</f>
        <v>184195.40597095835</v>
      </c>
      <c r="I11" s="6">
        <f>'[2]WRZ 7 DYAA'!N$97*1000</f>
        <v>185977.77060000275</v>
      </c>
      <c r="J11" s="6">
        <f>'[2]WRZ 7 DYAA'!O$97*1000</f>
        <v>187770.61855197733</v>
      </c>
      <c r="K11" s="6">
        <f>'[2]WRZ 7 DYAA'!P$97*1000</f>
        <v>189377.24417238642</v>
      </c>
      <c r="L11" s="6">
        <f>'[2]WRZ 7 DYAA'!Q$97*1000</f>
        <v>191028.16936332837</v>
      </c>
      <c r="M11" s="6">
        <f>'[2]WRZ 7 DYAA'!R$97*1000</f>
        <v>192563.36028858932</v>
      </c>
      <c r="N11" s="6">
        <f>'[2]WRZ 7 DYAA'!S$97*1000</f>
        <v>194082.99930832515</v>
      </c>
      <c r="O11" s="6">
        <f>'[2]WRZ 7 DYAA'!T$97*1000</f>
        <v>195661.39777646845</v>
      </c>
      <c r="P11" s="6">
        <f>'[2]WRZ 7 DYAA'!U$97*1000</f>
        <v>197260.74713291807</v>
      </c>
      <c r="Q11" s="6">
        <f>'[2]WRZ 7 DYAA'!V$97*1000</f>
        <v>198912.46372071659</v>
      </c>
      <c r="R11" s="6">
        <f>'[2]WRZ 7 DYAA'!W$97*1000</f>
        <v>200561.31784363772</v>
      </c>
      <c r="S11" s="6">
        <f>'[2]WRZ 7 DYAA'!X$97*1000</f>
        <v>202151.37656203198</v>
      </c>
      <c r="T11" s="6">
        <f>'[2]WRZ 7 DYAA'!Y$97*1000</f>
        <v>203691.14754552068</v>
      </c>
      <c r="U11" s="6">
        <f>'[2]WRZ 7 DYAA'!Z$97*1000</f>
        <v>205255.67331613722</v>
      </c>
      <c r="V11" s="6">
        <f>'[2]WRZ 7 DYAA'!AA$97*1000</f>
        <v>206834.29724996007</v>
      </c>
      <c r="W11" s="6">
        <f>'[2]WRZ 7 DYAA'!AB$97*1000</f>
        <v>208402.2692972415</v>
      </c>
      <c r="X11" s="6">
        <f>'[2]WRZ 7 DYAA'!AC$97*1000</f>
        <v>209937.86279521207</v>
      </c>
      <c r="Y11" s="6">
        <f>'[2]WRZ 7 DYAA'!AD$97*1000</f>
        <v>211501.55454410531</v>
      </c>
      <c r="Z11" s="6">
        <f>'[2]WRZ 7 DYAA'!AE$97*1000</f>
        <v>213071.11646399673</v>
      </c>
      <c r="AA11" s="6">
        <f>'[2]WRZ 7 DYAA'!AF$97*1000</f>
        <v>214641.04142831071</v>
      </c>
      <c r="AB11" s="6">
        <f>'[2]WRZ 7 DYAA'!AG$97*1000</f>
        <v>216217.84439786838</v>
      </c>
    </row>
    <row r="12" spans="1:28" x14ac:dyDescent="0.2">
      <c r="A12" s="2" t="s">
        <v>13</v>
      </c>
      <c r="B12" s="6">
        <f t="shared" ref="B12:C12" si="4">IF(B6="Yes",B11,0)</f>
        <v>0</v>
      </c>
      <c r="C12" s="6">
        <f t="shared" si="4"/>
        <v>0</v>
      </c>
      <c r="D12" s="6">
        <f>IF(D6="Yes",D11,0)</f>
        <v>0</v>
      </c>
      <c r="E12" s="6">
        <f t="shared" ref="E12:AB12" si="5">IF(E6="Yes",E11,0)</f>
        <v>0</v>
      </c>
      <c r="F12" s="6">
        <f t="shared" si="5"/>
        <v>0</v>
      </c>
      <c r="G12" s="6">
        <f t="shared" si="5"/>
        <v>0</v>
      </c>
      <c r="H12" s="6">
        <f t="shared" si="5"/>
        <v>0</v>
      </c>
      <c r="I12" s="6">
        <f t="shared" si="5"/>
        <v>0</v>
      </c>
      <c r="J12" s="6">
        <f t="shared" si="5"/>
        <v>0</v>
      </c>
      <c r="K12" s="6">
        <f t="shared" si="5"/>
        <v>0</v>
      </c>
      <c r="L12" s="6">
        <f t="shared" si="5"/>
        <v>0</v>
      </c>
      <c r="M12" s="6">
        <f t="shared" si="5"/>
        <v>0</v>
      </c>
      <c r="N12" s="6">
        <f t="shared" si="5"/>
        <v>0</v>
      </c>
      <c r="O12" s="6">
        <f t="shared" si="5"/>
        <v>0</v>
      </c>
      <c r="P12" s="6">
        <f t="shared" si="5"/>
        <v>0</v>
      </c>
      <c r="Q12" s="6">
        <f t="shared" si="5"/>
        <v>0</v>
      </c>
      <c r="R12" s="6">
        <f t="shared" si="5"/>
        <v>0</v>
      </c>
      <c r="S12" s="6">
        <f t="shared" si="5"/>
        <v>0</v>
      </c>
      <c r="T12" s="6">
        <f t="shared" si="5"/>
        <v>0</v>
      </c>
      <c r="U12" s="6">
        <f t="shared" si="5"/>
        <v>0</v>
      </c>
      <c r="V12" s="6">
        <f t="shared" si="5"/>
        <v>0</v>
      </c>
      <c r="W12" s="6">
        <f t="shared" si="5"/>
        <v>0</v>
      </c>
      <c r="X12" s="6">
        <f t="shared" si="5"/>
        <v>0</v>
      </c>
      <c r="Y12" s="6">
        <f t="shared" si="5"/>
        <v>0</v>
      </c>
      <c r="Z12" s="6">
        <f t="shared" si="5"/>
        <v>0</v>
      </c>
      <c r="AA12" s="6">
        <f t="shared" si="5"/>
        <v>0</v>
      </c>
      <c r="AB12" s="6">
        <f t="shared" si="5"/>
        <v>0</v>
      </c>
    </row>
    <row r="14" spans="1:28" x14ac:dyDescent="0.2">
      <c r="A14" t="s">
        <v>60</v>
      </c>
      <c r="B14" s="1">
        <v>0</v>
      </c>
      <c r="C14" s="1">
        <v>0</v>
      </c>
      <c r="D14" s="1">
        <f>'Utilisation (DYAA)'!F$8+'Utilisation (DYAA)'!F$18</f>
        <v>0.18575040400000001</v>
      </c>
      <c r="E14" s="1">
        <f>'Utilisation (DYAA)'!G$8+'Utilisation (DYAA)'!G$18</f>
        <v>0.58366558599999996</v>
      </c>
      <c r="F14" s="1">
        <f>'Utilisation (DYAA)'!H$8+'Utilisation (DYAA)'!H$18</f>
        <v>1.8002862329999998</v>
      </c>
      <c r="G14" s="1">
        <f>'Utilisation (DYAA)'!I$8+'Utilisation (DYAA)'!I$18</f>
        <v>2.0353212279999999</v>
      </c>
      <c r="H14" s="1">
        <f>'Utilisation (DYAA)'!J$8+'Utilisation (DYAA)'!J$18</f>
        <v>2.258829864</v>
      </c>
      <c r="I14" s="1">
        <f>'Utilisation (DYAA)'!K$8+'Utilisation (DYAA)'!K$18</f>
        <v>2.6102086679592129</v>
      </c>
      <c r="J14" s="1">
        <f>'Utilisation (DYAA)'!L$8+'Utilisation (DYAA)'!L$18</f>
        <v>2.8185820585826855</v>
      </c>
      <c r="K14" s="1">
        <f>'Utilisation (DYAA)'!M$8+'Utilisation (DYAA)'!M$18</f>
        <v>2.8398207209388104</v>
      </c>
      <c r="L14" s="1">
        <f>'Utilisation (DYAA)'!N$8+'Utilisation (DYAA)'!N$18</f>
        <v>2.8625697765518692</v>
      </c>
      <c r="M14" s="1">
        <f>'Utilisation (DYAA)'!O$8+'Utilisation (DYAA)'!O$18</f>
        <v>2.8965630272552279</v>
      </c>
      <c r="N14" s="1">
        <f>'Utilisation (DYAA)'!P$8+'Utilisation (DYAA)'!P$18</f>
        <v>2.9387434977221214</v>
      </c>
      <c r="O14" s="1">
        <f>'Utilisation (DYAA)'!Q$8+'Utilisation (DYAA)'!Q$18</f>
        <v>2.8534142989229121</v>
      </c>
      <c r="P14" s="1">
        <f>'Utilisation (DYAA)'!R$8+'Utilisation (DYAA)'!R$18</f>
        <v>2.9580333790587572</v>
      </c>
      <c r="Q14" s="1">
        <f>'Utilisation (DYAA)'!S$8+'Utilisation (DYAA)'!S$18</f>
        <v>3.0798591445690437</v>
      </c>
      <c r="R14" s="1">
        <f>'Utilisation (DYAA)'!T$8+'Utilisation (DYAA)'!T$18</f>
        <v>3.3710159431914026</v>
      </c>
      <c r="S14" s="1">
        <f>'Utilisation (DYAA)'!U$8+'Utilisation (DYAA)'!U$18</f>
        <v>3.509385452823043</v>
      </c>
      <c r="T14" s="1">
        <f>'Utilisation (DYAA)'!V$8+'Utilisation (DYAA)'!V$18</f>
        <v>3.6266568181540397</v>
      </c>
      <c r="U14" s="1">
        <f>'Utilisation (DYAA)'!W$8+'Utilisation (DYAA)'!W$18</f>
        <v>3.7321614171540394</v>
      </c>
      <c r="V14" s="1">
        <f>'Utilisation (DYAA)'!X$8+'Utilisation (DYAA)'!X$18</f>
        <v>3.8461815091540394</v>
      </c>
      <c r="W14" s="1">
        <f>'Utilisation (DYAA)'!Y$8+'Utilisation (DYAA)'!Y$18</f>
        <v>4.105782590154039</v>
      </c>
      <c r="X14" s="1">
        <f>'Utilisation (DYAA)'!Z$8+'Utilisation (DYAA)'!Z$18</f>
        <v>4.7807672865556814</v>
      </c>
      <c r="Y14" s="1">
        <f>'Utilisation (DYAA)'!AA$8+'Utilisation (DYAA)'!AA$18</f>
        <v>5.2929169619497127</v>
      </c>
      <c r="Z14" s="1">
        <f>'Utilisation (DYAA)'!AB$8+'Utilisation (DYAA)'!AB$18</f>
        <v>5.8306918583437444</v>
      </c>
      <c r="AA14" s="1">
        <f>'Utilisation (DYAA)'!AC$8+'Utilisation (DYAA)'!AC$18</f>
        <v>6.4268761597377768</v>
      </c>
      <c r="AB14" s="1">
        <f>'Utilisation (DYAA)'!AD$8+'Utilisation (DYAA)'!AD$18</f>
        <v>7.6933031161318084</v>
      </c>
    </row>
    <row r="17" spans="1:28" x14ac:dyDescent="0.2">
      <c r="A17" s="4" t="s">
        <v>93</v>
      </c>
    </row>
    <row r="18" spans="1:28" x14ac:dyDescent="0.2">
      <c r="A18" s="42"/>
      <c r="B18" s="21" t="s">
        <v>64</v>
      </c>
      <c r="C18" s="21" t="s">
        <v>65</v>
      </c>
      <c r="D18" s="21" t="s">
        <v>14</v>
      </c>
      <c r="E18" s="21" t="s">
        <v>15</v>
      </c>
      <c r="F18" s="21" t="s">
        <v>16</v>
      </c>
      <c r="G18" s="21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1" t="s">
        <v>23</v>
      </c>
      <c r="N18" s="21" t="s">
        <v>24</v>
      </c>
      <c r="O18" s="21" t="s">
        <v>25</v>
      </c>
      <c r="P18" s="21" t="s">
        <v>26</v>
      </c>
      <c r="Q18" s="21" t="s">
        <v>27</v>
      </c>
      <c r="R18" s="21" t="s">
        <v>28</v>
      </c>
      <c r="S18" s="21" t="s">
        <v>29</v>
      </c>
      <c r="T18" s="21" t="s">
        <v>30</v>
      </c>
      <c r="U18" s="21" t="s">
        <v>31</v>
      </c>
      <c r="V18" s="21" t="s">
        <v>32</v>
      </c>
      <c r="W18" s="21" t="s">
        <v>33</v>
      </c>
      <c r="X18" s="21" t="s">
        <v>34</v>
      </c>
      <c r="Y18" s="21" t="s">
        <v>35</v>
      </c>
      <c r="Z18" s="21" t="s">
        <v>36</v>
      </c>
      <c r="AA18" s="21" t="s">
        <v>37</v>
      </c>
      <c r="AB18" s="21" t="s">
        <v>38</v>
      </c>
    </row>
    <row r="19" spans="1:28" x14ac:dyDescent="0.2">
      <c r="A19" s="13" t="s">
        <v>61</v>
      </c>
      <c r="B19" s="39">
        <f>B3+B14</f>
        <v>48.617718944849969</v>
      </c>
      <c r="C19" s="39">
        <f t="shared" ref="C19:AB19" si="6">C3+C14</f>
        <v>48.617718944849969</v>
      </c>
      <c r="D19" s="39">
        <f t="shared" si="6"/>
        <v>48.903469348999998</v>
      </c>
      <c r="E19" s="39">
        <f t="shared" si="6"/>
        <v>49.301384531000004</v>
      </c>
      <c r="F19" s="39">
        <f t="shared" si="6"/>
        <v>50.518005178000003</v>
      </c>
      <c r="G19" s="39">
        <f t="shared" si="6"/>
        <v>50.753040173000002</v>
      </c>
      <c r="H19" s="39">
        <f t="shared" si="6"/>
        <v>50.976548809000001</v>
      </c>
      <c r="I19" s="39">
        <f t="shared" si="6"/>
        <v>51.327927612959215</v>
      </c>
      <c r="J19" s="39">
        <f t="shared" si="6"/>
        <v>51.536301003582686</v>
      </c>
      <c r="K19" s="39">
        <f t="shared" si="6"/>
        <v>51.557539665938812</v>
      </c>
      <c r="L19" s="39">
        <f t="shared" si="6"/>
        <v>51.580288721551874</v>
      </c>
      <c r="M19" s="39">
        <f t="shared" si="6"/>
        <v>51.614281972255228</v>
      </c>
      <c r="N19" s="39">
        <f t="shared" si="6"/>
        <v>51.656462442722123</v>
      </c>
      <c r="O19" s="39">
        <f t="shared" si="6"/>
        <v>51.571133243922915</v>
      </c>
      <c r="P19" s="39">
        <f t="shared" si="6"/>
        <v>51.675752324058756</v>
      </c>
      <c r="Q19" s="39">
        <f t="shared" si="6"/>
        <v>51.797578089569043</v>
      </c>
      <c r="R19" s="39">
        <f t="shared" si="6"/>
        <v>52.088734888191404</v>
      </c>
      <c r="S19" s="39">
        <f t="shared" si="6"/>
        <v>52.227104397823041</v>
      </c>
      <c r="T19" s="39">
        <f t="shared" si="6"/>
        <v>52.344375763154041</v>
      </c>
      <c r="U19" s="39">
        <f t="shared" si="6"/>
        <v>52.44988036215404</v>
      </c>
      <c r="V19" s="39">
        <f t="shared" si="6"/>
        <v>52.563900454154037</v>
      </c>
      <c r="W19" s="39">
        <f t="shared" si="6"/>
        <v>52.823501535154037</v>
      </c>
      <c r="X19" s="39">
        <f t="shared" si="6"/>
        <v>53.498486231555681</v>
      </c>
      <c r="Y19" s="39">
        <f t="shared" si="6"/>
        <v>54.010635906949716</v>
      </c>
      <c r="Z19" s="39">
        <f t="shared" si="6"/>
        <v>54.548410803343742</v>
      </c>
      <c r="AA19" s="39">
        <f t="shared" si="6"/>
        <v>55.144595104737775</v>
      </c>
      <c r="AB19" s="39">
        <f t="shared" si="6"/>
        <v>56.41102206113181</v>
      </c>
    </row>
    <row r="20" spans="1:28" x14ac:dyDescent="0.2">
      <c r="A20" s="13" t="s">
        <v>91</v>
      </c>
      <c r="B20" s="39">
        <f>B4</f>
        <v>41.273589415884118</v>
      </c>
      <c r="C20" s="39">
        <f t="shared" ref="C20:AB20" si="7">C4</f>
        <v>40.960848081405061</v>
      </c>
      <c r="D20" s="39">
        <f t="shared" si="7"/>
        <v>41.051252224287083</v>
      </c>
      <c r="E20" s="39">
        <f t="shared" si="7"/>
        <v>40.994377166109103</v>
      </c>
      <c r="F20" s="39">
        <f t="shared" si="7"/>
        <v>40.957308547950831</v>
      </c>
      <c r="G20" s="39">
        <f t="shared" si="7"/>
        <v>40.917735501009936</v>
      </c>
      <c r="H20" s="39">
        <f t="shared" si="7"/>
        <v>40.872452306690434</v>
      </c>
      <c r="I20" s="39">
        <f t="shared" si="7"/>
        <v>40.836176289685639</v>
      </c>
      <c r="J20" s="39">
        <f t="shared" si="7"/>
        <v>40.799168367612239</v>
      </c>
      <c r="K20" s="39">
        <f t="shared" si="7"/>
        <v>40.759110876795894</v>
      </c>
      <c r="L20" s="39">
        <f t="shared" si="7"/>
        <v>40.811990838426766</v>
      </c>
      <c r="M20" s="39">
        <f t="shared" si="7"/>
        <v>40.867179783764648</v>
      </c>
      <c r="N20" s="39">
        <f t="shared" si="7"/>
        <v>40.923463848899495</v>
      </c>
      <c r="O20" s="39">
        <f t="shared" si="7"/>
        <v>40.985675275501485</v>
      </c>
      <c r="P20" s="39">
        <f t="shared" si="7"/>
        <v>41.05151960560346</v>
      </c>
      <c r="Q20" s="39">
        <f t="shared" si="7"/>
        <v>41.119375304755756</v>
      </c>
      <c r="R20" s="39">
        <f t="shared" si="7"/>
        <v>41.206466632669489</v>
      </c>
      <c r="S20" s="39">
        <f t="shared" si="7"/>
        <v>41.304930139926768</v>
      </c>
      <c r="T20" s="39">
        <f t="shared" si="7"/>
        <v>41.407806655398922</v>
      </c>
      <c r="U20" s="39">
        <f t="shared" si="7"/>
        <v>41.512320001029551</v>
      </c>
      <c r="V20" s="39">
        <f t="shared" si="7"/>
        <v>41.622816795521111</v>
      </c>
      <c r="W20" s="39">
        <f t="shared" si="7"/>
        <v>41.735815230349019</v>
      </c>
      <c r="X20" s="39">
        <f t="shared" si="7"/>
        <v>41.848214682177733</v>
      </c>
      <c r="Y20" s="39">
        <f t="shared" si="7"/>
        <v>41.99205761035244</v>
      </c>
      <c r="Z20" s="39">
        <f t="shared" si="7"/>
        <v>42.136784950983433</v>
      </c>
      <c r="AA20" s="39">
        <f t="shared" si="7"/>
        <v>42.287208745606421</v>
      </c>
      <c r="AB20" s="39">
        <f t="shared" si="7"/>
        <v>42.439541863290664</v>
      </c>
    </row>
    <row r="21" spans="1:28" x14ac:dyDescent="0.2">
      <c r="A21" s="13" t="s">
        <v>0</v>
      </c>
      <c r="B21" s="39">
        <f>B19-B20</f>
        <v>7.3441295289658513</v>
      </c>
      <c r="C21" s="39">
        <f t="shared" ref="C21:AB21" si="8">C19-C20</f>
        <v>7.6568708634449081</v>
      </c>
      <c r="D21" s="39">
        <f t="shared" si="8"/>
        <v>7.8522171247129151</v>
      </c>
      <c r="E21" s="39">
        <f t="shared" si="8"/>
        <v>8.3070073648909002</v>
      </c>
      <c r="F21" s="39">
        <f t="shared" si="8"/>
        <v>9.560696630049172</v>
      </c>
      <c r="G21" s="39">
        <f t="shared" si="8"/>
        <v>9.8353046719900661</v>
      </c>
      <c r="H21" s="39">
        <f t="shared" si="8"/>
        <v>10.104096502309567</v>
      </c>
      <c r="I21" s="39">
        <f t="shared" si="8"/>
        <v>10.491751323273576</v>
      </c>
      <c r="J21" s="39">
        <f t="shared" si="8"/>
        <v>10.737132635970447</v>
      </c>
      <c r="K21" s="39">
        <f t="shared" si="8"/>
        <v>10.798428789142918</v>
      </c>
      <c r="L21" s="39">
        <f t="shared" si="8"/>
        <v>10.768297883125108</v>
      </c>
      <c r="M21" s="39">
        <f t="shared" si="8"/>
        <v>10.74710218849058</v>
      </c>
      <c r="N21" s="39">
        <f t="shared" si="8"/>
        <v>10.732998593822629</v>
      </c>
      <c r="O21" s="39">
        <f t="shared" si="8"/>
        <v>10.58545796842143</v>
      </c>
      <c r="P21" s="39">
        <f t="shared" si="8"/>
        <v>10.624232718455296</v>
      </c>
      <c r="Q21" s="39">
        <f t="shared" si="8"/>
        <v>10.678202784813287</v>
      </c>
      <c r="R21" s="39">
        <f t="shared" si="8"/>
        <v>10.882268255521915</v>
      </c>
      <c r="S21" s="39">
        <f t="shared" si="8"/>
        <v>10.922174257896273</v>
      </c>
      <c r="T21" s="39">
        <f t="shared" si="8"/>
        <v>10.936569107755119</v>
      </c>
      <c r="U21" s="39">
        <f t="shared" si="8"/>
        <v>10.93756036112449</v>
      </c>
      <c r="V21" s="39">
        <f t="shared" si="8"/>
        <v>10.941083658632927</v>
      </c>
      <c r="W21" s="39">
        <f t="shared" si="8"/>
        <v>11.087686304805018</v>
      </c>
      <c r="X21" s="39">
        <f t="shared" si="8"/>
        <v>11.650271549377948</v>
      </c>
      <c r="Y21" s="39">
        <f t="shared" si="8"/>
        <v>12.018578296597276</v>
      </c>
      <c r="Z21" s="39">
        <f t="shared" si="8"/>
        <v>12.411625852360309</v>
      </c>
      <c r="AA21" s="39">
        <f t="shared" si="8"/>
        <v>12.857386359131354</v>
      </c>
      <c r="AB21" s="39">
        <f t="shared" si="8"/>
        <v>13.971480197841146</v>
      </c>
    </row>
    <row r="22" spans="1:28" x14ac:dyDescent="0.2">
      <c r="A22" s="13" t="s">
        <v>10</v>
      </c>
      <c r="B22" s="40" t="str">
        <f t="shared" ref="B22:AB22" si="9">IF(B21&lt;0,"Yes","No")</f>
        <v>No</v>
      </c>
      <c r="C22" s="40" t="str">
        <f t="shared" si="9"/>
        <v>No</v>
      </c>
      <c r="D22" s="40" t="str">
        <f t="shared" si="9"/>
        <v>No</v>
      </c>
      <c r="E22" s="40" t="str">
        <f t="shared" si="9"/>
        <v>No</v>
      </c>
      <c r="F22" s="40" t="str">
        <f t="shared" si="9"/>
        <v>No</v>
      </c>
      <c r="G22" s="40" t="str">
        <f t="shared" si="9"/>
        <v>No</v>
      </c>
      <c r="H22" s="40" t="str">
        <f t="shared" si="9"/>
        <v>No</v>
      </c>
      <c r="I22" s="40" t="str">
        <f t="shared" si="9"/>
        <v>No</v>
      </c>
      <c r="J22" s="40" t="str">
        <f t="shared" si="9"/>
        <v>No</v>
      </c>
      <c r="K22" s="40" t="str">
        <f t="shared" si="9"/>
        <v>No</v>
      </c>
      <c r="L22" s="40" t="str">
        <f t="shared" si="9"/>
        <v>No</v>
      </c>
      <c r="M22" s="40" t="str">
        <f t="shared" si="9"/>
        <v>No</v>
      </c>
      <c r="N22" s="40" t="str">
        <f t="shared" si="9"/>
        <v>No</v>
      </c>
      <c r="O22" s="40" t="str">
        <f t="shared" si="9"/>
        <v>No</v>
      </c>
      <c r="P22" s="40" t="str">
        <f t="shared" si="9"/>
        <v>No</v>
      </c>
      <c r="Q22" s="40" t="str">
        <f t="shared" si="9"/>
        <v>No</v>
      </c>
      <c r="R22" s="40" t="str">
        <f t="shared" si="9"/>
        <v>No</v>
      </c>
      <c r="S22" s="40" t="str">
        <f t="shared" si="9"/>
        <v>No</v>
      </c>
      <c r="T22" s="40" t="str">
        <f t="shared" si="9"/>
        <v>No</v>
      </c>
      <c r="U22" s="40" t="str">
        <f t="shared" si="9"/>
        <v>No</v>
      </c>
      <c r="V22" s="40" t="str">
        <f t="shared" si="9"/>
        <v>No</v>
      </c>
      <c r="W22" s="40" t="str">
        <f t="shared" si="9"/>
        <v>No</v>
      </c>
      <c r="X22" s="40" t="str">
        <f t="shared" si="9"/>
        <v>No</v>
      </c>
      <c r="Y22" s="40" t="str">
        <f t="shared" si="9"/>
        <v>No</v>
      </c>
      <c r="Z22" s="40" t="str">
        <f t="shared" si="9"/>
        <v>No</v>
      </c>
      <c r="AA22" s="40" t="str">
        <f t="shared" si="9"/>
        <v>No</v>
      </c>
      <c r="AB22" s="40" t="str">
        <f t="shared" si="9"/>
        <v>No</v>
      </c>
    </row>
    <row r="23" spans="1:28" x14ac:dyDescent="0.2">
      <c r="A23" s="13" t="s">
        <v>11</v>
      </c>
      <c r="B23" s="41">
        <f t="shared" ref="B23:C23" si="10">IF(B22="Yes",100,0)</f>
        <v>0</v>
      </c>
      <c r="C23" s="41">
        <f t="shared" si="10"/>
        <v>0</v>
      </c>
      <c r="D23" s="41">
        <f>IF(D22="Yes",100,0)</f>
        <v>0</v>
      </c>
      <c r="E23" s="41">
        <f t="shared" ref="E23:AB23" si="11">IF(E22="Yes",100,0)</f>
        <v>0</v>
      </c>
      <c r="F23" s="41">
        <f t="shared" si="11"/>
        <v>0</v>
      </c>
      <c r="G23" s="41">
        <f t="shared" si="11"/>
        <v>0</v>
      </c>
      <c r="H23" s="41">
        <f t="shared" si="11"/>
        <v>0</v>
      </c>
      <c r="I23" s="41">
        <f t="shared" si="11"/>
        <v>0</v>
      </c>
      <c r="J23" s="41">
        <f t="shared" si="11"/>
        <v>0</v>
      </c>
      <c r="K23" s="41">
        <f t="shared" si="11"/>
        <v>0</v>
      </c>
      <c r="L23" s="41">
        <f t="shared" si="11"/>
        <v>0</v>
      </c>
      <c r="M23" s="41">
        <f t="shared" si="11"/>
        <v>0</v>
      </c>
      <c r="N23" s="41">
        <f t="shared" si="11"/>
        <v>0</v>
      </c>
      <c r="O23" s="41">
        <f t="shared" si="11"/>
        <v>0</v>
      </c>
      <c r="P23" s="41">
        <f t="shared" si="11"/>
        <v>0</v>
      </c>
      <c r="Q23" s="41">
        <f t="shared" si="11"/>
        <v>0</v>
      </c>
      <c r="R23" s="41">
        <f t="shared" si="11"/>
        <v>0</v>
      </c>
      <c r="S23" s="41">
        <f t="shared" si="11"/>
        <v>0</v>
      </c>
      <c r="T23" s="41">
        <f t="shared" si="11"/>
        <v>0</v>
      </c>
      <c r="U23" s="41">
        <f t="shared" si="11"/>
        <v>0</v>
      </c>
      <c r="V23" s="41">
        <f t="shared" si="11"/>
        <v>0</v>
      </c>
      <c r="W23" s="41">
        <f t="shared" si="11"/>
        <v>0</v>
      </c>
      <c r="X23" s="41">
        <f t="shared" si="11"/>
        <v>0</v>
      </c>
      <c r="Y23" s="41">
        <f t="shared" si="11"/>
        <v>0</v>
      </c>
      <c r="Z23" s="41">
        <f t="shared" si="11"/>
        <v>0</v>
      </c>
      <c r="AA23" s="41">
        <f t="shared" si="11"/>
        <v>0</v>
      </c>
      <c r="AB23" s="41">
        <f t="shared" si="11"/>
        <v>0</v>
      </c>
    </row>
    <row r="24" spans="1:2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">
      <c r="A26" s="2" t="s">
        <v>12</v>
      </c>
      <c r="B26" s="6">
        <f t="shared" ref="B26:AB26" si="12">B11</f>
        <v>167933.36710461232</v>
      </c>
      <c r="C26" s="6">
        <f t="shared" si="12"/>
        <v>170207.35588571793</v>
      </c>
      <c r="D26" s="6">
        <f t="shared" si="12"/>
        <v>176470.07823901463</v>
      </c>
      <c r="E26" s="6">
        <f t="shared" si="12"/>
        <v>178540.45087079651</v>
      </c>
      <c r="F26" s="6">
        <f t="shared" si="12"/>
        <v>180538.76018218519</v>
      </c>
      <c r="G26" s="6">
        <f t="shared" si="12"/>
        <v>182442.35238981864</v>
      </c>
      <c r="H26" s="6">
        <f t="shared" si="12"/>
        <v>184195.40597095835</v>
      </c>
      <c r="I26" s="6">
        <f t="shared" si="12"/>
        <v>185977.77060000275</v>
      </c>
      <c r="J26" s="6">
        <f t="shared" si="12"/>
        <v>187770.61855197733</v>
      </c>
      <c r="K26" s="6">
        <f t="shared" si="12"/>
        <v>189377.24417238642</v>
      </c>
      <c r="L26" s="6">
        <f t="shared" si="12"/>
        <v>191028.16936332837</v>
      </c>
      <c r="M26" s="6">
        <f t="shared" si="12"/>
        <v>192563.36028858932</v>
      </c>
      <c r="N26" s="6">
        <f t="shared" si="12"/>
        <v>194082.99930832515</v>
      </c>
      <c r="O26" s="6">
        <f t="shared" si="12"/>
        <v>195661.39777646845</v>
      </c>
      <c r="P26" s="6">
        <f t="shared" si="12"/>
        <v>197260.74713291807</v>
      </c>
      <c r="Q26" s="6">
        <f t="shared" si="12"/>
        <v>198912.46372071659</v>
      </c>
      <c r="R26" s="6">
        <f t="shared" si="12"/>
        <v>200561.31784363772</v>
      </c>
      <c r="S26" s="6">
        <f t="shared" si="12"/>
        <v>202151.37656203198</v>
      </c>
      <c r="T26" s="6">
        <f t="shared" si="12"/>
        <v>203691.14754552068</v>
      </c>
      <c r="U26" s="6">
        <f t="shared" si="12"/>
        <v>205255.67331613722</v>
      </c>
      <c r="V26" s="6">
        <f t="shared" si="12"/>
        <v>206834.29724996007</v>
      </c>
      <c r="W26" s="6">
        <f t="shared" si="12"/>
        <v>208402.2692972415</v>
      </c>
      <c r="X26" s="6">
        <f t="shared" si="12"/>
        <v>209937.86279521207</v>
      </c>
      <c r="Y26" s="6">
        <f t="shared" si="12"/>
        <v>211501.55454410531</v>
      </c>
      <c r="Z26" s="6">
        <f t="shared" si="12"/>
        <v>213071.11646399673</v>
      </c>
      <c r="AA26" s="6">
        <f t="shared" si="12"/>
        <v>214641.04142831071</v>
      </c>
      <c r="AB26" s="6">
        <f t="shared" si="12"/>
        <v>216217.84439786838</v>
      </c>
    </row>
    <row r="27" spans="1:28" x14ac:dyDescent="0.2">
      <c r="A27" s="2" t="s">
        <v>13</v>
      </c>
      <c r="B27" s="6">
        <f t="shared" ref="B27:C27" si="13">IF(B22="Yes",B26,0)</f>
        <v>0</v>
      </c>
      <c r="C27" s="6">
        <f t="shared" si="13"/>
        <v>0</v>
      </c>
      <c r="D27" s="6">
        <f>IF(D22="Yes",D26,0)</f>
        <v>0</v>
      </c>
      <c r="E27" s="6">
        <f t="shared" ref="E27:AB27" si="14">IF(E22="Yes",E26,0)</f>
        <v>0</v>
      </c>
      <c r="F27" s="6">
        <f t="shared" si="14"/>
        <v>0</v>
      </c>
      <c r="G27" s="6">
        <f t="shared" si="14"/>
        <v>0</v>
      </c>
      <c r="H27" s="6">
        <f t="shared" si="14"/>
        <v>0</v>
      </c>
      <c r="I27" s="6">
        <f t="shared" si="14"/>
        <v>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6">
        <f t="shared" si="14"/>
        <v>0</v>
      </c>
      <c r="N27" s="6">
        <f t="shared" si="14"/>
        <v>0</v>
      </c>
      <c r="O27" s="6">
        <f t="shared" si="14"/>
        <v>0</v>
      </c>
      <c r="P27" s="6">
        <f t="shared" si="14"/>
        <v>0</v>
      </c>
      <c r="Q27" s="6">
        <f t="shared" si="14"/>
        <v>0</v>
      </c>
      <c r="R27" s="6">
        <f t="shared" si="14"/>
        <v>0</v>
      </c>
      <c r="S27" s="6">
        <f t="shared" si="14"/>
        <v>0</v>
      </c>
      <c r="T27" s="6">
        <f t="shared" si="14"/>
        <v>0</v>
      </c>
      <c r="U27" s="6">
        <f t="shared" si="14"/>
        <v>0</v>
      </c>
      <c r="V27" s="6">
        <f t="shared" si="14"/>
        <v>0</v>
      </c>
      <c r="W27" s="6">
        <f t="shared" si="14"/>
        <v>0</v>
      </c>
      <c r="X27" s="6">
        <f t="shared" si="14"/>
        <v>0</v>
      </c>
      <c r="Y27" s="6">
        <f t="shared" si="14"/>
        <v>0</v>
      </c>
      <c r="Z27" s="6">
        <f t="shared" si="14"/>
        <v>0</v>
      </c>
      <c r="AA27" s="6">
        <f t="shared" si="14"/>
        <v>0</v>
      </c>
      <c r="AB27" s="6">
        <f t="shared" si="14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0F774345790458DB4A4367E18833A" ma:contentTypeVersion="8" ma:contentTypeDescription="Create a new document." ma:contentTypeScope="" ma:versionID="ce2c24823c11b02fb9283b89a0fb182e">
  <xsd:schema xmlns:xsd="http://www.w3.org/2001/XMLSchema" xmlns:xs="http://www.w3.org/2001/XMLSchema" xmlns:p="http://schemas.microsoft.com/office/2006/metadata/properties" xmlns:ns2="75218f79-9bff-4f49-be04-bc4180e445a3" xmlns:ns3="20ff529c-908b-4c2b-8991-8fdf97f11bac" targetNamespace="http://schemas.microsoft.com/office/2006/metadata/properties" ma:root="true" ma:fieldsID="112b8cdb312d893e9d22caac68e8b4ae" ns2:_="" ns3:_="">
    <xsd:import namespace="75218f79-9bff-4f49-be04-bc4180e445a3"/>
    <xsd:import namespace="20ff529c-908b-4c2b-8991-8fdf97f1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18f79-9bff-4f49-be04-bc4180e445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f529c-908b-4c2b-8991-8fdf97f1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58EFD0-39CE-465F-B254-EF1A47C9A1D7}"/>
</file>

<file path=customXml/itemProps2.xml><?xml version="1.0" encoding="utf-8"?>
<ds:datastoreItem xmlns:ds="http://schemas.openxmlformats.org/officeDocument/2006/customXml" ds:itemID="{A4A8E2CF-E518-49D7-8786-B72CA62019E5}"/>
</file>

<file path=customXml/itemProps3.xml><?xml version="1.0" encoding="utf-8"?>
<ds:datastoreItem xmlns:ds="http://schemas.openxmlformats.org/officeDocument/2006/customXml" ds:itemID="{317AABC6-B2AF-44E6-B75E-6F30EF8D26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Summary</vt:lpstr>
      <vt:lpstr>PC calculations</vt:lpstr>
      <vt:lpstr>WRZ1</vt:lpstr>
      <vt:lpstr>WRZ2</vt:lpstr>
      <vt:lpstr>WRZ3</vt:lpstr>
      <vt:lpstr>WRZ4</vt:lpstr>
      <vt:lpstr>WRZ5</vt:lpstr>
      <vt:lpstr>WRZ6</vt:lpstr>
      <vt:lpstr>WRZ7</vt:lpstr>
      <vt:lpstr>WRZ8</vt:lpstr>
      <vt:lpstr>Drought Permits</vt:lpstr>
      <vt:lpstr>Utilisation (DYAA)</vt:lpstr>
      <vt:lpstr>Transfers</vt:lpstr>
      <vt:lpstr>pExPrintUtiliDYAA_data</vt:lpstr>
      <vt:lpstr>pExPrintUtiliDYAA_row</vt:lpstr>
    </vt:vector>
  </TitlesOfParts>
  <Company>Three Valleys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beesleyd</dc:creator>
  <cp:lastModifiedBy>Charlesworth, Tim</cp:lastModifiedBy>
  <cp:lastPrinted>2018-05-15T12:41:28Z</cp:lastPrinted>
  <dcterms:created xsi:type="dcterms:W3CDTF">2012-10-24T10:23:11Z</dcterms:created>
  <dcterms:modified xsi:type="dcterms:W3CDTF">2019-03-29T20:23:28Z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0x0101004DB0F774345790458DB4A4367E18833A</vt:lpwstr>
  </property>
</Properties>
</file>