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fileSharing readOnlyRecommended="1"/>
  <workbookPr filterPrivacy="1" codeName="ThisWorkbook" defaultThemeVersion="124226"/>
  <xr:revisionPtr revIDLastSave="1" documentId="8_{90C69D5F-EFDE-48B1-95DF-6CF7904A0EDF}" xr6:coauthVersionLast="47" xr6:coauthVersionMax="47" xr10:uidLastSave="{21A6014B-E528-44ED-949A-B5C59CA4A685}"/>
  <bookViews>
    <workbookView xWindow="-110" yWindow="-110" windowWidth="19420" windowHeight="10420" tabRatio="759" xr2:uid="{00000000-000D-0000-FFFF-FFFF00000000}"/>
  </bookViews>
  <sheets>
    <sheet name="Cover " sheetId="24" r:id="rId1"/>
    <sheet name="Map &amp; Key" sheetId="21" r:id="rId2"/>
    <sheet name="InpR" sheetId="20" r:id="rId3"/>
    <sheet name="InpCol" sheetId="6" r:id="rId4"/>
    <sheet name="Time" sheetId="8" r:id="rId5"/>
    <sheet name="Export incentive" sheetId="14" r:id="rId6"/>
    <sheet name="Import incentive" sheetId="15" r:id="rId7"/>
    <sheet name="Outputs" sheetId="17" r:id="rId8"/>
  </sheets>
  <externalReferences>
    <externalReference r:id="rId9"/>
    <externalReference r:id="rId10"/>
  </externalReferences>
  <definedNames>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OptionCustomItemsCount">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257</definedName>
    <definedName name="_AtRisk_SimSetting_ReportOptionReportsFileType">1</definedName>
    <definedName name="_AtRisk_SimSetting_ReportOptionSelectiveQR">FALSE</definedName>
    <definedName name="_AtRisk_SimSetting_ReportsList">257</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1</definedName>
    <definedName name="_AtRisk_SimSetting_StdRecalcWithoutRiskStatic">0</definedName>
    <definedName name="_AtRisk_SimSetting_StdRecalcWithoutRiskStaticPercentile">0.5</definedName>
    <definedName name="CHK_TOL_TAX">[1]InpActive!$F$2030</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7</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Trk_Tol">[2]Inputs!$F$31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4" l="1"/>
  <c r="I131" i="15" l="1"/>
  <c r="G131" i="15"/>
  <c r="F131" i="15"/>
  <c r="E131" i="15"/>
  <c r="BI14" i="14" l="1"/>
  <c r="BH14" i="14"/>
  <c r="BG14" i="14"/>
  <c r="BF14" i="14"/>
  <c r="BE14" i="14"/>
  <c r="BD14" i="14"/>
  <c r="BC14" i="14"/>
  <c r="BB14" i="14"/>
  <c r="BA14" i="14"/>
  <c r="AZ14" i="14"/>
  <c r="AY14" i="14"/>
  <c r="AX14" i="14"/>
  <c r="AW14" i="14"/>
  <c r="AV14" i="14"/>
  <c r="AU14" i="14"/>
  <c r="AT14" i="14"/>
  <c r="AS14" i="14"/>
  <c r="AR14" i="14"/>
  <c r="AQ14" i="14"/>
  <c r="AP14" i="14"/>
  <c r="AO14" i="14"/>
  <c r="AN14" i="14"/>
  <c r="AM14" i="14"/>
  <c r="AL14" i="14"/>
  <c r="AK14" i="14"/>
  <c r="AJ14" i="14"/>
  <c r="AI14" i="14"/>
  <c r="AH14" i="14"/>
  <c r="AG14" i="14"/>
  <c r="AF14" i="14"/>
  <c r="AE14" i="14"/>
  <c r="AD14" i="14"/>
  <c r="AC14" i="14"/>
  <c r="AB14" i="14"/>
  <c r="AA14" i="14"/>
  <c r="Z14" i="14"/>
  <c r="Y14" i="14"/>
  <c r="X14" i="14"/>
  <c r="W14" i="14"/>
  <c r="V14" i="14"/>
  <c r="U14" i="14"/>
  <c r="T14" i="14"/>
  <c r="S14" i="14"/>
  <c r="R14" i="14"/>
  <c r="Q14" i="14"/>
  <c r="P14" i="14"/>
  <c r="O14" i="14"/>
  <c r="N14" i="14"/>
  <c r="M14" i="14"/>
  <c r="L14" i="14"/>
  <c r="K14" i="14"/>
  <c r="J14" i="14"/>
  <c r="I14" i="14"/>
  <c r="H14" i="14"/>
  <c r="G14" i="14"/>
  <c r="F14" i="14"/>
  <c r="E14" i="14"/>
  <c r="I15" i="14"/>
  <c r="H15" i="14"/>
  <c r="G15" i="14"/>
  <c r="F15" i="14"/>
  <c r="E15" i="14"/>
  <c r="G315" i="14" l="1"/>
  <c r="F315" i="14"/>
  <c r="E315" i="14"/>
  <c r="J132" i="15"/>
  <c r="I132" i="15"/>
  <c r="H132" i="15"/>
  <c r="G132" i="15"/>
  <c r="F132" i="15"/>
  <c r="E132" i="15"/>
  <c r="J265" i="14"/>
  <c r="I265" i="14"/>
  <c r="H265" i="14"/>
  <c r="G265" i="14"/>
  <c r="F265" i="14"/>
  <c r="E265" i="14"/>
  <c r="J260" i="14"/>
  <c r="I260" i="14"/>
  <c r="H260" i="14"/>
  <c r="G260" i="14"/>
  <c r="F260" i="14"/>
  <c r="E260" i="14"/>
  <c r="J168" i="14"/>
  <c r="I168" i="14"/>
  <c r="H168" i="14"/>
  <c r="G168" i="14"/>
  <c r="F168" i="14"/>
  <c r="E168" i="14"/>
  <c r="J163" i="14"/>
  <c r="I163" i="14"/>
  <c r="H163" i="14"/>
  <c r="G163" i="14"/>
  <c r="F163" i="14"/>
  <c r="E163" i="14"/>
  <c r="J71" i="14"/>
  <c r="I71" i="14"/>
  <c r="H71" i="14"/>
  <c r="G71" i="14"/>
  <c r="F71" i="14"/>
  <c r="E71" i="14"/>
  <c r="J66" i="14"/>
  <c r="I66" i="14"/>
  <c r="H66" i="14"/>
  <c r="G66" i="14"/>
  <c r="F66" i="14"/>
  <c r="E66" i="14"/>
  <c r="I18" i="14"/>
  <c r="H18" i="14"/>
  <c r="G18" i="14"/>
  <c r="F18" i="14"/>
  <c r="E18" i="14"/>
  <c r="G130" i="15"/>
  <c r="F130" i="15"/>
  <c r="E130" i="15"/>
  <c r="BI267" i="14"/>
  <c r="BH267" i="14"/>
  <c r="BG267" i="14"/>
  <c r="BF267" i="14"/>
  <c r="BE267" i="14"/>
  <c r="BD267" i="14"/>
  <c r="BC267" i="14"/>
  <c r="BB267" i="14"/>
  <c r="BA267" i="14"/>
  <c r="AZ267" i="14"/>
  <c r="AY267" i="14"/>
  <c r="AX267" i="14"/>
  <c r="AW267" i="14"/>
  <c r="AV267" i="14"/>
  <c r="AU267" i="14"/>
  <c r="AT267" i="14"/>
  <c r="AS267" i="14"/>
  <c r="AR267" i="14"/>
  <c r="AQ267" i="14"/>
  <c r="AP267" i="14"/>
  <c r="AO267" i="14"/>
  <c r="AN267" i="14"/>
  <c r="AM267" i="14"/>
  <c r="AL267" i="14"/>
  <c r="AK267" i="14"/>
  <c r="AJ267" i="14"/>
  <c r="AI267" i="14"/>
  <c r="AH267" i="14"/>
  <c r="AG267" i="14"/>
  <c r="AF267" i="14"/>
  <c r="AE267" i="14"/>
  <c r="AD267" i="14"/>
  <c r="AC267" i="14"/>
  <c r="AB267" i="14"/>
  <c r="AA267" i="14"/>
  <c r="Z267" i="14"/>
  <c r="Y267" i="14"/>
  <c r="X267" i="14"/>
  <c r="W267" i="14"/>
  <c r="V267" i="14"/>
  <c r="U267" i="14"/>
  <c r="T267" i="14"/>
  <c r="S267" i="14"/>
  <c r="R267" i="14"/>
  <c r="Q267" i="14"/>
  <c r="P267" i="14"/>
  <c r="O267" i="14"/>
  <c r="N267" i="14"/>
  <c r="M267" i="14"/>
  <c r="L267" i="14"/>
  <c r="K267" i="14"/>
  <c r="J267" i="14"/>
  <c r="I267" i="14"/>
  <c r="H267" i="14"/>
  <c r="G267" i="14"/>
  <c r="F267" i="14"/>
  <c r="E267" i="14"/>
  <c r="BI262" i="14"/>
  <c r="BH262" i="14"/>
  <c r="BG262" i="14"/>
  <c r="BF262" i="14"/>
  <c r="BE262" i="14"/>
  <c r="BD262" i="14"/>
  <c r="BC262" i="14"/>
  <c r="BB262" i="14"/>
  <c r="BA262" i="14"/>
  <c r="AZ262" i="14"/>
  <c r="AY262" i="14"/>
  <c r="AX262" i="14"/>
  <c r="AW262" i="14"/>
  <c r="AV262" i="14"/>
  <c r="AU262" i="14"/>
  <c r="AT262" i="14"/>
  <c r="AS262" i="14"/>
  <c r="AR262" i="14"/>
  <c r="AQ262" i="14"/>
  <c r="AP262" i="14"/>
  <c r="AO262" i="14"/>
  <c r="AN262" i="14"/>
  <c r="AM262" i="14"/>
  <c r="AL262" i="14"/>
  <c r="AK262" i="14"/>
  <c r="AJ262" i="14"/>
  <c r="AI262" i="14"/>
  <c r="AH262" i="14"/>
  <c r="AG262" i="14"/>
  <c r="AF262" i="14"/>
  <c r="AE262" i="14"/>
  <c r="AD262" i="14"/>
  <c r="AC262" i="14"/>
  <c r="AB262" i="14"/>
  <c r="AA262" i="14"/>
  <c r="Z262" i="14"/>
  <c r="Y262" i="14"/>
  <c r="X262" i="14"/>
  <c r="W262" i="14"/>
  <c r="V262" i="14"/>
  <c r="U262" i="14"/>
  <c r="T262" i="14"/>
  <c r="S262" i="14"/>
  <c r="R262" i="14"/>
  <c r="Q262" i="14"/>
  <c r="P262" i="14"/>
  <c r="O262" i="14"/>
  <c r="N262" i="14"/>
  <c r="M262" i="14"/>
  <c r="L262" i="14"/>
  <c r="K262" i="14"/>
  <c r="J262" i="14"/>
  <c r="I262" i="14"/>
  <c r="H262" i="14"/>
  <c r="G262" i="14"/>
  <c r="F262" i="14"/>
  <c r="E262" i="14"/>
  <c r="BI170" i="14"/>
  <c r="BH170" i="14"/>
  <c r="BG170" i="14"/>
  <c r="BF170" i="14"/>
  <c r="BE170" i="14"/>
  <c r="BD170" i="14"/>
  <c r="BC170" i="14"/>
  <c r="BB170" i="14"/>
  <c r="BA170" i="14"/>
  <c r="AZ170" i="14"/>
  <c r="AY170" i="14"/>
  <c r="AX170" i="14"/>
  <c r="AW170" i="14"/>
  <c r="AV170" i="14"/>
  <c r="AU170" i="14"/>
  <c r="AT170" i="14"/>
  <c r="AS170" i="14"/>
  <c r="AR170" i="14"/>
  <c r="AQ170" i="14"/>
  <c r="AP170" i="14"/>
  <c r="AO170" i="14"/>
  <c r="AN170" i="14"/>
  <c r="AM170" i="14"/>
  <c r="AL170" i="14"/>
  <c r="AK170" i="14"/>
  <c r="AJ170" i="14"/>
  <c r="AI170" i="14"/>
  <c r="AH170" i="14"/>
  <c r="AG170" i="14"/>
  <c r="AF170" i="14"/>
  <c r="AE170" i="14"/>
  <c r="AD170" i="14"/>
  <c r="AC170" i="14"/>
  <c r="AB170" i="14"/>
  <c r="AA170" i="14"/>
  <c r="Z170" i="14"/>
  <c r="Y170" i="14"/>
  <c r="X170" i="14"/>
  <c r="W170" i="14"/>
  <c r="V170" i="14"/>
  <c r="U170" i="14"/>
  <c r="T170" i="14"/>
  <c r="S170" i="14"/>
  <c r="R170" i="14"/>
  <c r="Q170" i="14"/>
  <c r="P170" i="14"/>
  <c r="O170" i="14"/>
  <c r="N170" i="14"/>
  <c r="M170" i="14"/>
  <c r="L170" i="14"/>
  <c r="K170" i="14"/>
  <c r="J170" i="14"/>
  <c r="I170" i="14"/>
  <c r="H170" i="14"/>
  <c r="G170" i="14"/>
  <c r="F170" i="14"/>
  <c r="E170" i="14"/>
  <c r="BI165" i="14"/>
  <c r="BH165" i="14"/>
  <c r="BG165" i="14"/>
  <c r="BF165" i="14"/>
  <c r="BE165" i="14"/>
  <c r="BD165" i="14"/>
  <c r="BC165" i="14"/>
  <c r="BB165" i="14"/>
  <c r="BA165" i="14"/>
  <c r="AZ165" i="14"/>
  <c r="AY165" i="14"/>
  <c r="AX165" i="14"/>
  <c r="AW165" i="14"/>
  <c r="AV165" i="14"/>
  <c r="AU165" i="14"/>
  <c r="AT165" i="14"/>
  <c r="AS165" i="14"/>
  <c r="AR165" i="14"/>
  <c r="AQ165" i="14"/>
  <c r="AP165" i="14"/>
  <c r="AO165" i="14"/>
  <c r="AN165" i="14"/>
  <c r="AM165" i="14"/>
  <c r="AL165" i="14"/>
  <c r="AK165" i="14"/>
  <c r="AJ165" i="14"/>
  <c r="AI165" i="14"/>
  <c r="AH165" i="14"/>
  <c r="AG165" i="14"/>
  <c r="AF165" i="14"/>
  <c r="AE165" i="14"/>
  <c r="AD165" i="14"/>
  <c r="AC165" i="14"/>
  <c r="AB165" i="14"/>
  <c r="AA165" i="14"/>
  <c r="Z165" i="14"/>
  <c r="Y165" i="14"/>
  <c r="X165" i="14"/>
  <c r="W165" i="14"/>
  <c r="V165" i="14"/>
  <c r="U165" i="14"/>
  <c r="T165" i="14"/>
  <c r="S165" i="14"/>
  <c r="R165" i="14"/>
  <c r="Q165" i="14"/>
  <c r="P165" i="14"/>
  <c r="O165" i="14"/>
  <c r="N165" i="14"/>
  <c r="M165" i="14"/>
  <c r="L165" i="14"/>
  <c r="K165" i="14"/>
  <c r="J165" i="14"/>
  <c r="I165" i="14"/>
  <c r="H165" i="14"/>
  <c r="G165" i="14"/>
  <c r="F165" i="14"/>
  <c r="E165" i="14"/>
  <c r="BI73" i="14"/>
  <c r="BH73" i="14"/>
  <c r="BG73" i="14"/>
  <c r="BF73" i="14"/>
  <c r="BE73" i="14"/>
  <c r="BD73" i="14"/>
  <c r="BC73" i="14"/>
  <c r="BB73" i="14"/>
  <c r="BA73" i="14"/>
  <c r="AZ73" i="14"/>
  <c r="AY73" i="14"/>
  <c r="AX73" i="14"/>
  <c r="AW73" i="14"/>
  <c r="AV73" i="14"/>
  <c r="AU73" i="14"/>
  <c r="AT73" i="14"/>
  <c r="AS73" i="14"/>
  <c r="AR73" i="14"/>
  <c r="AQ73" i="14"/>
  <c r="AP73" i="14"/>
  <c r="AO73" i="14"/>
  <c r="AN73" i="14"/>
  <c r="AM73" i="14"/>
  <c r="AL73" i="14"/>
  <c r="AK73" i="14"/>
  <c r="AJ73" i="14"/>
  <c r="AI73" i="14"/>
  <c r="AH73" i="14"/>
  <c r="AG73" i="14"/>
  <c r="AF73" i="14"/>
  <c r="AE73" i="14"/>
  <c r="AD73" i="14"/>
  <c r="AC73" i="14"/>
  <c r="AB73" i="14"/>
  <c r="AA73" i="14"/>
  <c r="Z73" i="14"/>
  <c r="Y73" i="14"/>
  <c r="X73" i="14"/>
  <c r="W73" i="14"/>
  <c r="V73" i="14"/>
  <c r="U73" i="14"/>
  <c r="T73" i="14"/>
  <c r="S73" i="14"/>
  <c r="R73" i="14"/>
  <c r="Q73" i="14"/>
  <c r="P73" i="14"/>
  <c r="O73" i="14"/>
  <c r="N73" i="14"/>
  <c r="M73" i="14"/>
  <c r="L73" i="14"/>
  <c r="K73" i="14"/>
  <c r="J73" i="14"/>
  <c r="I73" i="14"/>
  <c r="H73" i="14"/>
  <c r="G73" i="14"/>
  <c r="F73" i="14"/>
  <c r="E73" i="14"/>
  <c r="BI68" i="14"/>
  <c r="BH68" i="14"/>
  <c r="BG68" i="14"/>
  <c r="BF68" i="14"/>
  <c r="BE68" i="14"/>
  <c r="BD68" i="14"/>
  <c r="BC68" i="14"/>
  <c r="BB68" i="14"/>
  <c r="BA68" i="14"/>
  <c r="AZ68" i="14"/>
  <c r="AY68" i="14"/>
  <c r="AX68" i="14"/>
  <c r="AW68" i="14"/>
  <c r="AV68" i="14"/>
  <c r="AU68" i="14"/>
  <c r="AT68" i="14"/>
  <c r="AS68" i="14"/>
  <c r="AR68" i="14"/>
  <c r="AQ68" i="14"/>
  <c r="AP68" i="14"/>
  <c r="AO68" i="14"/>
  <c r="AN68" i="14"/>
  <c r="AM68" i="14"/>
  <c r="AL68" i="14"/>
  <c r="AK68" i="14"/>
  <c r="AJ68" i="14"/>
  <c r="AI68" i="14"/>
  <c r="AH68" i="14"/>
  <c r="AG68" i="14"/>
  <c r="AF68" i="14"/>
  <c r="AE68" i="14"/>
  <c r="AD68" i="14"/>
  <c r="AC68" i="14"/>
  <c r="AB68" i="14"/>
  <c r="AA68" i="14"/>
  <c r="Z68" i="14"/>
  <c r="Y68" i="14"/>
  <c r="X68" i="14"/>
  <c r="W68" i="14"/>
  <c r="V68" i="14"/>
  <c r="U68" i="14"/>
  <c r="T68" i="14"/>
  <c r="S68" i="14"/>
  <c r="R68" i="14"/>
  <c r="Q68" i="14"/>
  <c r="P68" i="14"/>
  <c r="O68" i="14"/>
  <c r="N68" i="14"/>
  <c r="M68" i="14"/>
  <c r="L68" i="14"/>
  <c r="K68" i="14"/>
  <c r="J68" i="14"/>
  <c r="I68" i="14"/>
  <c r="H68" i="14"/>
  <c r="G68" i="14"/>
  <c r="F68" i="14"/>
  <c r="E68" i="14"/>
  <c r="BI60" i="14" l="1"/>
  <c r="BH60" i="14"/>
  <c r="BG60" i="14"/>
  <c r="BF60" i="14"/>
  <c r="BE60" i="14"/>
  <c r="BD60" i="14"/>
  <c r="BC60" i="14"/>
  <c r="BB60" i="14"/>
  <c r="BA60" i="14"/>
  <c r="AZ60" i="14"/>
  <c r="AY60"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E60" i="14"/>
  <c r="G233" i="14"/>
  <c r="F233" i="14"/>
  <c r="E233" i="14"/>
  <c r="E39" i="14"/>
  <c r="E136" i="14"/>
  <c r="G136" i="14"/>
  <c r="F136" i="14"/>
  <c r="G39" i="14"/>
  <c r="F39" i="14"/>
  <c r="G30" i="17" l="1"/>
  <c r="E30" i="17"/>
  <c r="E22" i="17"/>
  <c r="G22" i="17"/>
  <c r="E20" i="17"/>
  <c r="G20" i="17"/>
  <c r="G18" i="17"/>
  <c r="E18" i="17"/>
  <c r="E12" i="17" l="1"/>
  <c r="G12" i="17"/>
  <c r="E10" i="17"/>
  <c r="G10" i="17"/>
  <c r="G28" i="17"/>
  <c r="E28" i="17"/>
  <c r="G8" i="17" l="1"/>
  <c r="E8" i="17"/>
  <c r="G319" i="14"/>
  <c r="F319" i="14"/>
  <c r="E319" i="14"/>
  <c r="G318" i="14"/>
  <c r="F318" i="14"/>
  <c r="E318" i="14"/>
  <c r="F320" i="14" l="1"/>
  <c r="G314" i="14"/>
  <c r="F314" i="14"/>
  <c r="E314" i="14"/>
  <c r="I79" i="15"/>
  <c r="G79" i="15"/>
  <c r="F79" i="15"/>
  <c r="E79" i="15"/>
  <c r="I75" i="15"/>
  <c r="G75" i="15"/>
  <c r="F75" i="15"/>
  <c r="E75" i="15"/>
  <c r="I64" i="15"/>
  <c r="G64" i="15"/>
  <c r="F64" i="15"/>
  <c r="E64" i="15"/>
  <c r="I60" i="15"/>
  <c r="G60" i="15"/>
  <c r="F60" i="15"/>
  <c r="E60" i="15"/>
  <c r="I49" i="15"/>
  <c r="G49" i="15"/>
  <c r="F49" i="15"/>
  <c r="E49" i="15"/>
  <c r="F22" i="17" l="1"/>
  <c r="F316" i="14"/>
  <c r="F12" i="17" s="1"/>
  <c r="I45" i="15"/>
  <c r="G45" i="15"/>
  <c r="F45" i="15"/>
  <c r="E45" i="15"/>
  <c r="I87" i="15"/>
  <c r="G87" i="15"/>
  <c r="F87" i="15"/>
  <c r="E87" i="15"/>
  <c r="I86" i="15"/>
  <c r="G86" i="15"/>
  <c r="F86" i="15"/>
  <c r="E86" i="15"/>
  <c r="I85" i="15"/>
  <c r="G85" i="15"/>
  <c r="F85" i="15"/>
  <c r="E85" i="15"/>
  <c r="O33" i="15"/>
  <c r="N33" i="15"/>
  <c r="M33" i="15"/>
  <c r="L33" i="15"/>
  <c r="K33" i="15"/>
  <c r="J33" i="15"/>
  <c r="I33" i="15"/>
  <c r="G33" i="15"/>
  <c r="F33" i="15"/>
  <c r="E33" i="15"/>
  <c r="O29" i="15"/>
  <c r="N29" i="15"/>
  <c r="M29" i="15"/>
  <c r="L29" i="15"/>
  <c r="K29" i="15"/>
  <c r="J29" i="15"/>
  <c r="I29" i="15"/>
  <c r="G29" i="15"/>
  <c r="F29" i="15"/>
  <c r="E29" i="15"/>
  <c r="G34" i="15"/>
  <c r="E34" i="15"/>
  <c r="G30" i="15"/>
  <c r="E30" i="15"/>
  <c r="G26" i="15"/>
  <c r="E26" i="15"/>
  <c r="O25" i="15"/>
  <c r="N25" i="15"/>
  <c r="M25" i="15"/>
  <c r="L25" i="15"/>
  <c r="K25" i="15"/>
  <c r="J25" i="15"/>
  <c r="I25" i="15"/>
  <c r="G25" i="15"/>
  <c r="F25" i="15"/>
  <c r="E25" i="15"/>
  <c r="O22" i="15"/>
  <c r="N22" i="15"/>
  <c r="M22" i="15"/>
  <c r="L22" i="15"/>
  <c r="K22" i="15"/>
  <c r="J22" i="15"/>
  <c r="I22" i="15"/>
  <c r="H22" i="15"/>
  <c r="G22" i="15"/>
  <c r="F22" i="15"/>
  <c r="E22" i="15"/>
  <c r="BI21" i="15"/>
  <c r="BH21" i="15"/>
  <c r="BG21" i="15"/>
  <c r="BF21" i="15"/>
  <c r="BE21" i="15"/>
  <c r="BD21" i="15"/>
  <c r="BC21" i="15"/>
  <c r="BB21" i="15"/>
  <c r="BA21" i="15"/>
  <c r="AZ21" i="15"/>
  <c r="AY21" i="15"/>
  <c r="AX21" i="15"/>
  <c r="AW21" i="15"/>
  <c r="AV21" i="15"/>
  <c r="AU21"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O18" i="15"/>
  <c r="N18" i="15"/>
  <c r="M18" i="15"/>
  <c r="L18" i="15"/>
  <c r="K18" i="15"/>
  <c r="J18" i="15"/>
  <c r="I18" i="15"/>
  <c r="H18" i="15"/>
  <c r="G18" i="15"/>
  <c r="F18" i="15"/>
  <c r="E18" i="15"/>
  <c r="BI17" i="15"/>
  <c r="BH17" i="15"/>
  <c r="BG17" i="15"/>
  <c r="BF17" i="15"/>
  <c r="BE17" i="15"/>
  <c r="BD17"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O14" i="15"/>
  <c r="N14" i="15"/>
  <c r="M14" i="15"/>
  <c r="L14" i="15"/>
  <c r="K14" i="15"/>
  <c r="J14" i="15"/>
  <c r="I14" i="15"/>
  <c r="H14" i="15"/>
  <c r="G14" i="15"/>
  <c r="F14" i="15"/>
  <c r="E14" i="15"/>
  <c r="BI14" i="15"/>
  <c r="BH14" i="15"/>
  <c r="BG14" i="15"/>
  <c r="BF14" i="15"/>
  <c r="BE14" i="15"/>
  <c r="BD14"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BI13" i="15"/>
  <c r="BH13" i="15"/>
  <c r="BG13" i="15"/>
  <c r="BF13" i="15"/>
  <c r="BE13" i="15"/>
  <c r="BD13" i="15"/>
  <c r="BC13" i="15"/>
  <c r="BB13" i="15"/>
  <c r="BA13" i="15"/>
  <c r="AZ13" i="15"/>
  <c r="AY13" i="15"/>
  <c r="AX13" i="15"/>
  <c r="AW13" i="15"/>
  <c r="AV13" i="15"/>
  <c r="AU13" i="15"/>
  <c r="AT13" i="15"/>
  <c r="AS13" i="15"/>
  <c r="AR13" i="15"/>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F19" i="15" l="1"/>
  <c r="F30" i="15" s="1"/>
  <c r="M31" i="15" s="1"/>
  <c r="M86" i="15" s="1"/>
  <c r="F15" i="15"/>
  <c r="F26" i="15" s="1"/>
  <c r="O27" i="15" s="1"/>
  <c r="O49" i="15" s="1"/>
  <c r="F23" i="15"/>
  <c r="F34" i="15" s="1"/>
  <c r="K31" i="15" l="1"/>
  <c r="K60" i="15" s="1"/>
  <c r="O31" i="15"/>
  <c r="O86" i="15" s="1"/>
  <c r="N31" i="15"/>
  <c r="N86" i="15" s="1"/>
  <c r="M64" i="15"/>
  <c r="M60" i="15"/>
  <c r="L31" i="15"/>
  <c r="L60" i="15" s="1"/>
  <c r="J31" i="15"/>
  <c r="J60" i="15" s="1"/>
  <c r="N27" i="15"/>
  <c r="N49" i="15" s="1"/>
  <c r="M27" i="15"/>
  <c r="M49" i="15" s="1"/>
  <c r="J27" i="15"/>
  <c r="J49" i="15" s="1"/>
  <c r="K27" i="15"/>
  <c r="K49" i="15" s="1"/>
  <c r="L27" i="15"/>
  <c r="L49" i="15" s="1"/>
  <c r="O85" i="15"/>
  <c r="O45" i="15"/>
  <c r="O35" i="15"/>
  <c r="K35" i="15"/>
  <c r="N35" i="15"/>
  <c r="J35" i="15"/>
  <c r="M35" i="15"/>
  <c r="L35" i="15"/>
  <c r="J86" i="15" l="1"/>
  <c r="O60" i="15"/>
  <c r="O64" i="15"/>
  <c r="K64" i="15"/>
  <c r="K86" i="15"/>
  <c r="N85" i="15"/>
  <c r="L86" i="15"/>
  <c r="N64" i="15"/>
  <c r="N60" i="15"/>
  <c r="L64" i="15"/>
  <c r="H31" i="15"/>
  <c r="H64" i="15" s="1"/>
  <c r="J64" i="15"/>
  <c r="N45" i="15"/>
  <c r="H27" i="15"/>
  <c r="H49" i="15" s="1"/>
  <c r="K45" i="15"/>
  <c r="M85" i="15"/>
  <c r="M45" i="15"/>
  <c r="L87" i="15"/>
  <c r="L75" i="15"/>
  <c r="L79" i="15"/>
  <c r="K87" i="15"/>
  <c r="K75" i="15"/>
  <c r="K79" i="15"/>
  <c r="L45" i="15"/>
  <c r="J45" i="15"/>
  <c r="J75" i="15"/>
  <c r="J79" i="15"/>
  <c r="N87" i="15"/>
  <c r="N75" i="15"/>
  <c r="N79" i="15"/>
  <c r="K85" i="15"/>
  <c r="M87" i="15"/>
  <c r="M79" i="15"/>
  <c r="M75" i="15"/>
  <c r="O87" i="15"/>
  <c r="O75" i="15"/>
  <c r="O79" i="15"/>
  <c r="L85" i="15"/>
  <c r="J85" i="15"/>
  <c r="H35" i="15"/>
  <c r="J87" i="15"/>
  <c r="H60" i="15" l="1"/>
  <c r="H86" i="15"/>
  <c r="H45" i="15"/>
  <c r="H85" i="15"/>
  <c r="H87" i="15"/>
  <c r="H75" i="15"/>
  <c r="H79" i="15"/>
  <c r="I136" i="15"/>
  <c r="G136" i="15"/>
  <c r="F136" i="15"/>
  <c r="E136" i="15"/>
  <c r="BI85" i="8"/>
  <c r="BH85" i="8"/>
  <c r="BG85" i="8"/>
  <c r="BF85" i="8"/>
  <c r="BE85" i="8"/>
  <c r="BD85" i="8"/>
  <c r="BC85" i="8"/>
  <c r="BB85" i="8"/>
  <c r="BA85" i="8"/>
  <c r="AZ85" i="8"/>
  <c r="AY85" i="8"/>
  <c r="AX85" i="8"/>
  <c r="AW85" i="8"/>
  <c r="AV85" i="8"/>
  <c r="AU85" i="8"/>
  <c r="AT85" i="8"/>
  <c r="AS85" i="8"/>
  <c r="AR85" i="8"/>
  <c r="AQ85" i="8"/>
  <c r="AP85" i="8"/>
  <c r="AO85" i="8"/>
  <c r="AN85" i="8"/>
  <c r="AM85" i="8"/>
  <c r="AL85" i="8"/>
  <c r="AK85" i="8"/>
  <c r="AJ85" i="8"/>
  <c r="AI85" i="8"/>
  <c r="AH85" i="8"/>
  <c r="AG85" i="8"/>
  <c r="AF85" i="8"/>
  <c r="AE85" i="8"/>
  <c r="AD85" i="8"/>
  <c r="AC85" i="8"/>
  <c r="AB85" i="8"/>
  <c r="AA85" i="8"/>
  <c r="Z85" i="8"/>
  <c r="Y85" i="8"/>
  <c r="X85" i="8"/>
  <c r="W85" i="8"/>
  <c r="V85" i="8"/>
  <c r="U85" i="8"/>
  <c r="T85" i="8"/>
  <c r="S85" i="8"/>
  <c r="R85" i="8"/>
  <c r="Q85" i="8"/>
  <c r="P85" i="8"/>
  <c r="O85" i="8"/>
  <c r="N85" i="8"/>
  <c r="M85" i="8"/>
  <c r="L85" i="8"/>
  <c r="K85" i="8"/>
  <c r="J85" i="8"/>
  <c r="I85" i="8"/>
  <c r="H85" i="8"/>
  <c r="G85" i="8"/>
  <c r="E85" i="8"/>
  <c r="I110" i="15"/>
  <c r="G110" i="15"/>
  <c r="F110" i="15"/>
  <c r="E110" i="15"/>
  <c r="I109" i="15"/>
  <c r="G109" i="15"/>
  <c r="F109" i="15"/>
  <c r="E109" i="15"/>
  <c r="I108" i="15"/>
  <c r="G108" i="15"/>
  <c r="F108" i="15"/>
  <c r="E108" i="15"/>
  <c r="I105" i="15"/>
  <c r="G105" i="15"/>
  <c r="F105" i="15"/>
  <c r="E105" i="15"/>
  <c r="I102" i="15"/>
  <c r="G102" i="15"/>
  <c r="F102" i="15"/>
  <c r="E102" i="15"/>
  <c r="I101" i="15"/>
  <c r="G101" i="15"/>
  <c r="F101" i="15"/>
  <c r="E101" i="15"/>
  <c r="I100" i="15"/>
  <c r="G100" i="15"/>
  <c r="F100" i="15"/>
  <c r="E100" i="15"/>
  <c r="I94" i="15"/>
  <c r="G94" i="15"/>
  <c r="F94" i="15"/>
  <c r="E94" i="15"/>
  <c r="H74" i="20" l="1"/>
  <c r="H106" i="20"/>
  <c r="H33" i="15" s="1"/>
  <c r="H96" i="20"/>
  <c r="H29" i="15" s="1"/>
  <c r="O91" i="15"/>
  <c r="N91" i="15"/>
  <c r="M91" i="15"/>
  <c r="L91" i="15"/>
  <c r="K91" i="15"/>
  <c r="J91" i="15"/>
  <c r="I91" i="15"/>
  <c r="H91" i="15"/>
  <c r="G91" i="15"/>
  <c r="F91" i="15"/>
  <c r="E91" i="15"/>
  <c r="O90" i="15"/>
  <c r="N90" i="15"/>
  <c r="M90" i="15"/>
  <c r="L90" i="15"/>
  <c r="K90" i="15"/>
  <c r="J90" i="15"/>
  <c r="I90" i="15"/>
  <c r="H90" i="15"/>
  <c r="G90" i="15"/>
  <c r="F90" i="15"/>
  <c r="E90" i="15"/>
  <c r="O84" i="15"/>
  <c r="N84" i="15"/>
  <c r="M84" i="15"/>
  <c r="L84" i="15"/>
  <c r="K84" i="15"/>
  <c r="J84" i="15"/>
  <c r="I84" i="15"/>
  <c r="H84" i="15"/>
  <c r="G84" i="15"/>
  <c r="F84" i="15"/>
  <c r="E84" i="15"/>
  <c r="O54" i="15"/>
  <c r="N54" i="15"/>
  <c r="M54" i="15"/>
  <c r="L54" i="15"/>
  <c r="K54" i="15"/>
  <c r="J54" i="15"/>
  <c r="I54" i="15"/>
  <c r="H54" i="15"/>
  <c r="G54" i="15"/>
  <c r="F54" i="15"/>
  <c r="O69" i="15"/>
  <c r="N69" i="15"/>
  <c r="M69" i="15"/>
  <c r="L69" i="15"/>
  <c r="K69" i="15"/>
  <c r="J69" i="15"/>
  <c r="I69" i="15"/>
  <c r="H69" i="15"/>
  <c r="G69" i="15"/>
  <c r="F69" i="15"/>
  <c r="E69" i="15"/>
  <c r="E54" i="15"/>
  <c r="O44" i="15"/>
  <c r="N44" i="15"/>
  <c r="M44" i="15"/>
  <c r="L44" i="15"/>
  <c r="K44" i="15"/>
  <c r="J44" i="15"/>
  <c r="I44" i="15"/>
  <c r="H44" i="15"/>
  <c r="G44" i="15"/>
  <c r="F44" i="15"/>
  <c r="K46" i="15" s="1"/>
  <c r="E44" i="15"/>
  <c r="O41" i="15"/>
  <c r="N41" i="15"/>
  <c r="M41" i="15"/>
  <c r="L41" i="15"/>
  <c r="K41" i="15"/>
  <c r="J41" i="15"/>
  <c r="I41" i="15"/>
  <c r="H41" i="15"/>
  <c r="G41" i="15"/>
  <c r="F41" i="15"/>
  <c r="E41" i="15"/>
  <c r="O59" i="15"/>
  <c r="N59" i="15"/>
  <c r="M59" i="15"/>
  <c r="L59" i="15"/>
  <c r="K59" i="15"/>
  <c r="J59" i="15"/>
  <c r="I59" i="15"/>
  <c r="H59" i="15"/>
  <c r="G59" i="15"/>
  <c r="F59" i="15"/>
  <c r="E59" i="15"/>
  <c r="O56" i="15"/>
  <c r="N56" i="15"/>
  <c r="M56" i="15"/>
  <c r="L56" i="15"/>
  <c r="K56" i="15"/>
  <c r="J56" i="15"/>
  <c r="I56" i="15"/>
  <c r="H56" i="15"/>
  <c r="G56" i="15"/>
  <c r="F56" i="15"/>
  <c r="E56" i="15"/>
  <c r="O39" i="15"/>
  <c r="N39" i="15"/>
  <c r="M39" i="15"/>
  <c r="L39" i="15"/>
  <c r="K39" i="15"/>
  <c r="J39" i="15"/>
  <c r="I39" i="15"/>
  <c r="H39" i="15"/>
  <c r="G39" i="15"/>
  <c r="F39" i="15"/>
  <c r="E39" i="15"/>
  <c r="F135" i="15"/>
  <c r="BI341" i="14"/>
  <c r="BH341" i="14"/>
  <c r="BG341" i="14"/>
  <c r="BF341" i="14"/>
  <c r="BE341" i="14"/>
  <c r="BD341" i="14"/>
  <c r="BC341" i="14"/>
  <c r="BB341" i="14"/>
  <c r="BA341" i="14"/>
  <c r="AZ341" i="14"/>
  <c r="AY341" i="14"/>
  <c r="AX341" i="14"/>
  <c r="AW341" i="14"/>
  <c r="AV341" i="14"/>
  <c r="AU341" i="14"/>
  <c r="AT341" i="14"/>
  <c r="AS341" i="14"/>
  <c r="AR341" i="14"/>
  <c r="AQ341" i="14"/>
  <c r="AP341" i="14"/>
  <c r="AO341" i="14"/>
  <c r="AN341" i="14"/>
  <c r="AM341" i="14"/>
  <c r="AL341" i="14"/>
  <c r="AK341" i="14"/>
  <c r="AJ341" i="14"/>
  <c r="AI341" i="14"/>
  <c r="AH341" i="14"/>
  <c r="AG341" i="14"/>
  <c r="AF341" i="14"/>
  <c r="AE341" i="14"/>
  <c r="AD341" i="14"/>
  <c r="AC341" i="14"/>
  <c r="AB341" i="14"/>
  <c r="AA341" i="14"/>
  <c r="Z341" i="14"/>
  <c r="Y341" i="14"/>
  <c r="X341" i="14"/>
  <c r="W341" i="14"/>
  <c r="V341" i="14"/>
  <c r="U341" i="14"/>
  <c r="T341" i="14"/>
  <c r="S341" i="14"/>
  <c r="R341" i="14"/>
  <c r="Q341" i="14"/>
  <c r="P341" i="14"/>
  <c r="O341" i="14"/>
  <c r="N341" i="14"/>
  <c r="M341" i="14"/>
  <c r="L341" i="14"/>
  <c r="K341" i="14"/>
  <c r="J341" i="14"/>
  <c r="I341" i="14"/>
  <c r="H341" i="14"/>
  <c r="G341" i="14"/>
  <c r="E341" i="14"/>
  <c r="BI336" i="14"/>
  <c r="BH336" i="14"/>
  <c r="BG336" i="14"/>
  <c r="BF336" i="14"/>
  <c r="BE336" i="14"/>
  <c r="BD336" i="14"/>
  <c r="BC336" i="14"/>
  <c r="BB336" i="14"/>
  <c r="BA336" i="14"/>
  <c r="AZ336" i="14"/>
  <c r="AY336" i="14"/>
  <c r="AX336" i="14"/>
  <c r="AW336" i="14"/>
  <c r="AV336" i="14"/>
  <c r="AU336" i="14"/>
  <c r="AT336" i="14"/>
  <c r="AS336" i="14"/>
  <c r="AR336" i="14"/>
  <c r="AQ336" i="14"/>
  <c r="AP336" i="14"/>
  <c r="AO336" i="14"/>
  <c r="AN336" i="14"/>
  <c r="AM336" i="14"/>
  <c r="AL336" i="14"/>
  <c r="AK336" i="14"/>
  <c r="AJ336" i="14"/>
  <c r="AI336" i="14"/>
  <c r="AH336" i="14"/>
  <c r="AG336" i="14"/>
  <c r="AF336" i="14"/>
  <c r="AE336" i="14"/>
  <c r="AD336" i="14"/>
  <c r="AC336" i="14"/>
  <c r="AB336" i="14"/>
  <c r="AA336" i="14"/>
  <c r="Z336" i="14"/>
  <c r="Y336" i="14"/>
  <c r="X336" i="14"/>
  <c r="W336" i="14"/>
  <c r="V336" i="14"/>
  <c r="U336" i="14"/>
  <c r="T336" i="14"/>
  <c r="S336" i="14"/>
  <c r="R336" i="14"/>
  <c r="Q336" i="14"/>
  <c r="P336" i="14"/>
  <c r="O336" i="14"/>
  <c r="N336" i="14"/>
  <c r="M336" i="14"/>
  <c r="L336" i="14"/>
  <c r="K336" i="14"/>
  <c r="J336" i="14"/>
  <c r="I336" i="14"/>
  <c r="H336" i="14"/>
  <c r="G336" i="14"/>
  <c r="E336" i="14"/>
  <c r="BI331" i="14"/>
  <c r="BH331" i="14"/>
  <c r="BG331" i="14"/>
  <c r="BF331" i="14"/>
  <c r="BE331" i="14"/>
  <c r="BD331" i="14"/>
  <c r="BC331" i="14"/>
  <c r="BB331" i="14"/>
  <c r="BA331" i="14"/>
  <c r="AZ331" i="14"/>
  <c r="AY331" i="14"/>
  <c r="AX331" i="14"/>
  <c r="AW331" i="14"/>
  <c r="AV331" i="14"/>
  <c r="AU331" i="14"/>
  <c r="AT331" i="14"/>
  <c r="AS331" i="14"/>
  <c r="AR331" i="14"/>
  <c r="AQ331" i="14"/>
  <c r="AP331" i="14"/>
  <c r="AO331" i="14"/>
  <c r="AN331" i="14"/>
  <c r="AM331" i="14"/>
  <c r="AL331" i="14"/>
  <c r="AK331" i="14"/>
  <c r="AJ331" i="14"/>
  <c r="AI331" i="14"/>
  <c r="AH331" i="14"/>
  <c r="AG331" i="14"/>
  <c r="AF331" i="14"/>
  <c r="AE331" i="14"/>
  <c r="AD331" i="14"/>
  <c r="AC331" i="14"/>
  <c r="AB331" i="14"/>
  <c r="AA331" i="14"/>
  <c r="Z331" i="14"/>
  <c r="Y331" i="14"/>
  <c r="X331" i="14"/>
  <c r="W331" i="14"/>
  <c r="V331" i="14"/>
  <c r="U331" i="14"/>
  <c r="T331" i="14"/>
  <c r="S331" i="14"/>
  <c r="R331" i="14"/>
  <c r="Q331" i="14"/>
  <c r="P331" i="14"/>
  <c r="O331" i="14"/>
  <c r="N331" i="14"/>
  <c r="M331" i="14"/>
  <c r="L331" i="14"/>
  <c r="K331" i="14"/>
  <c r="J331" i="14"/>
  <c r="I331" i="14"/>
  <c r="H331" i="14"/>
  <c r="G331" i="14"/>
  <c r="E331" i="14"/>
  <c r="BI326" i="14"/>
  <c r="BH326" i="14"/>
  <c r="BG326" i="14"/>
  <c r="BF326" i="14"/>
  <c r="BE326" i="14"/>
  <c r="BD326" i="14"/>
  <c r="BC326" i="14"/>
  <c r="BB326" i="14"/>
  <c r="BA326" i="14"/>
  <c r="AZ326" i="14"/>
  <c r="AY326" i="14"/>
  <c r="AX326" i="14"/>
  <c r="AW326" i="14"/>
  <c r="AV326" i="14"/>
  <c r="AU326" i="14"/>
  <c r="AT326" i="14"/>
  <c r="AS326" i="14"/>
  <c r="AR326" i="14"/>
  <c r="AQ326" i="14"/>
  <c r="AP326" i="14"/>
  <c r="AO326" i="14"/>
  <c r="AN326" i="14"/>
  <c r="AM326" i="14"/>
  <c r="AL326" i="14"/>
  <c r="AK326" i="14"/>
  <c r="AJ326" i="14"/>
  <c r="AI326" i="14"/>
  <c r="AH326" i="14"/>
  <c r="AG326" i="14"/>
  <c r="AF326" i="14"/>
  <c r="AE326" i="14"/>
  <c r="AD326" i="14"/>
  <c r="AC326" i="14"/>
  <c r="AB326" i="14"/>
  <c r="AA326" i="14"/>
  <c r="Z326" i="14"/>
  <c r="Y326" i="14"/>
  <c r="X326" i="14"/>
  <c r="W326" i="14"/>
  <c r="V326" i="14"/>
  <c r="U326" i="14"/>
  <c r="T326" i="14"/>
  <c r="S326" i="14"/>
  <c r="R326" i="14"/>
  <c r="Q326" i="14"/>
  <c r="P326" i="14"/>
  <c r="O326" i="14"/>
  <c r="N326" i="14"/>
  <c r="M326" i="14"/>
  <c r="L326" i="14"/>
  <c r="K326" i="14"/>
  <c r="J326" i="14"/>
  <c r="I326" i="14"/>
  <c r="H326" i="14"/>
  <c r="G326" i="14"/>
  <c r="E326" i="14"/>
  <c r="BI340" i="14"/>
  <c r="BH340" i="14"/>
  <c r="BG340" i="14"/>
  <c r="BF340" i="14"/>
  <c r="BE340" i="14"/>
  <c r="BD340" i="14"/>
  <c r="BC340" i="14"/>
  <c r="BB340" i="14"/>
  <c r="BA340" i="14"/>
  <c r="AZ340" i="14"/>
  <c r="AY340" i="14"/>
  <c r="AX340" i="14"/>
  <c r="AW340" i="14"/>
  <c r="AV340" i="14"/>
  <c r="AU340" i="14"/>
  <c r="AT340" i="14"/>
  <c r="AS340" i="14"/>
  <c r="AR340" i="14"/>
  <c r="AQ340" i="14"/>
  <c r="AP340" i="14"/>
  <c r="AO340" i="14"/>
  <c r="AN340" i="14"/>
  <c r="AM340" i="14"/>
  <c r="AL340" i="14"/>
  <c r="AK340" i="14"/>
  <c r="AJ340" i="14"/>
  <c r="AI340" i="14"/>
  <c r="AH340" i="14"/>
  <c r="AG340" i="14"/>
  <c r="AF340" i="14"/>
  <c r="AE340" i="14"/>
  <c r="AD340" i="14"/>
  <c r="AC340" i="14"/>
  <c r="AB340" i="14"/>
  <c r="AA340" i="14"/>
  <c r="Z340" i="14"/>
  <c r="Y340" i="14"/>
  <c r="X340" i="14"/>
  <c r="W340" i="14"/>
  <c r="V340" i="14"/>
  <c r="U340" i="14"/>
  <c r="T340" i="14"/>
  <c r="S340" i="14"/>
  <c r="R340" i="14"/>
  <c r="Q340" i="14"/>
  <c r="P340" i="14"/>
  <c r="O340" i="14"/>
  <c r="N340" i="14"/>
  <c r="M340" i="14"/>
  <c r="L340" i="14"/>
  <c r="K340" i="14"/>
  <c r="J340" i="14"/>
  <c r="I340" i="14"/>
  <c r="H340" i="14"/>
  <c r="G340" i="14"/>
  <c r="E340" i="14"/>
  <c r="BI335" i="14"/>
  <c r="BH335" i="14"/>
  <c r="BG335" i="14"/>
  <c r="BF335" i="14"/>
  <c r="BE335" i="14"/>
  <c r="BD335" i="14"/>
  <c r="BC335" i="14"/>
  <c r="BB335" i="14"/>
  <c r="BA335" i="14"/>
  <c r="AZ335" i="14"/>
  <c r="AY335" i="14"/>
  <c r="AX335" i="14"/>
  <c r="AW335" i="14"/>
  <c r="AV335" i="14"/>
  <c r="AU335" i="14"/>
  <c r="AT335" i="14"/>
  <c r="AS335" i="14"/>
  <c r="AR335" i="14"/>
  <c r="AQ335" i="14"/>
  <c r="AP335" i="14"/>
  <c r="AO335" i="14"/>
  <c r="AN335" i="14"/>
  <c r="AM335" i="14"/>
  <c r="AL335" i="14"/>
  <c r="AK335" i="14"/>
  <c r="AJ335" i="14"/>
  <c r="AI335" i="14"/>
  <c r="AH335" i="14"/>
  <c r="AG335" i="14"/>
  <c r="AF335" i="14"/>
  <c r="AE335" i="14"/>
  <c r="AD335" i="14"/>
  <c r="AC335" i="14"/>
  <c r="AB335" i="14"/>
  <c r="AA335" i="14"/>
  <c r="Z335" i="14"/>
  <c r="Y335" i="14"/>
  <c r="X335" i="14"/>
  <c r="W335" i="14"/>
  <c r="V335" i="14"/>
  <c r="U335" i="14"/>
  <c r="T335" i="14"/>
  <c r="S335" i="14"/>
  <c r="R335" i="14"/>
  <c r="Q335" i="14"/>
  <c r="P335" i="14"/>
  <c r="O335" i="14"/>
  <c r="N335" i="14"/>
  <c r="M335" i="14"/>
  <c r="L335" i="14"/>
  <c r="K335" i="14"/>
  <c r="J335" i="14"/>
  <c r="I335" i="14"/>
  <c r="H335" i="14"/>
  <c r="G335" i="14"/>
  <c r="E335" i="14"/>
  <c r="BI330" i="14"/>
  <c r="BH330" i="14"/>
  <c r="BG330" i="14"/>
  <c r="BF330" i="14"/>
  <c r="BE330" i="14"/>
  <c r="BD330" i="14"/>
  <c r="BC330" i="14"/>
  <c r="BB330" i="14"/>
  <c r="BA330" i="14"/>
  <c r="AZ330" i="14"/>
  <c r="AY330" i="14"/>
  <c r="AX330" i="14"/>
  <c r="AW330" i="14"/>
  <c r="AV330" i="14"/>
  <c r="AU330" i="14"/>
  <c r="AT330" i="14"/>
  <c r="AS330" i="14"/>
  <c r="AR330" i="14"/>
  <c r="AQ330" i="14"/>
  <c r="AP330" i="14"/>
  <c r="AO330" i="14"/>
  <c r="AN330" i="14"/>
  <c r="AM330" i="14"/>
  <c r="AL330" i="14"/>
  <c r="AK330" i="14"/>
  <c r="AJ330" i="14"/>
  <c r="AI330" i="14"/>
  <c r="AH330" i="14"/>
  <c r="AG330" i="14"/>
  <c r="AF330" i="14"/>
  <c r="AE330" i="14"/>
  <c r="AD330" i="14"/>
  <c r="AC330" i="14"/>
  <c r="AB330" i="14"/>
  <c r="AA330" i="14"/>
  <c r="Z330" i="14"/>
  <c r="Y330" i="14"/>
  <c r="X330" i="14"/>
  <c r="W330" i="14"/>
  <c r="V330" i="14"/>
  <c r="U330" i="14"/>
  <c r="T330" i="14"/>
  <c r="S330" i="14"/>
  <c r="R330" i="14"/>
  <c r="Q330" i="14"/>
  <c r="P330" i="14"/>
  <c r="O330" i="14"/>
  <c r="N330" i="14"/>
  <c r="M330" i="14"/>
  <c r="L330" i="14"/>
  <c r="K330" i="14"/>
  <c r="J330" i="14"/>
  <c r="I330" i="14"/>
  <c r="H330" i="14"/>
  <c r="G330" i="14"/>
  <c r="E330" i="14"/>
  <c r="BI325" i="14"/>
  <c r="BH325" i="14"/>
  <c r="BG325" i="14"/>
  <c r="BF325" i="14"/>
  <c r="BE325" i="14"/>
  <c r="BD325" i="14"/>
  <c r="BC325" i="14"/>
  <c r="BB325" i="14"/>
  <c r="BA325" i="14"/>
  <c r="AZ325" i="14"/>
  <c r="AY325" i="14"/>
  <c r="AX325" i="14"/>
  <c r="AW325" i="14"/>
  <c r="AV325" i="14"/>
  <c r="AU325" i="14"/>
  <c r="AT325" i="14"/>
  <c r="AS325" i="14"/>
  <c r="AR325" i="14"/>
  <c r="AQ325" i="14"/>
  <c r="AP325" i="14"/>
  <c r="AO325" i="14"/>
  <c r="AN325" i="14"/>
  <c r="AM325" i="14"/>
  <c r="AL325" i="14"/>
  <c r="AK325" i="14"/>
  <c r="AJ325" i="14"/>
  <c r="AI325" i="14"/>
  <c r="AH325" i="14"/>
  <c r="AG325" i="14"/>
  <c r="AF325" i="14"/>
  <c r="AE325" i="14"/>
  <c r="AD325" i="14"/>
  <c r="AC325" i="14"/>
  <c r="AB325" i="14"/>
  <c r="AA325" i="14"/>
  <c r="Z325" i="14"/>
  <c r="Y325" i="14"/>
  <c r="X325" i="14"/>
  <c r="W325" i="14"/>
  <c r="V325" i="14"/>
  <c r="U325" i="14"/>
  <c r="T325" i="14"/>
  <c r="S325" i="14"/>
  <c r="R325" i="14"/>
  <c r="Q325" i="14"/>
  <c r="P325" i="14"/>
  <c r="O325" i="14"/>
  <c r="N325" i="14"/>
  <c r="M325" i="14"/>
  <c r="L325" i="14"/>
  <c r="K325" i="14"/>
  <c r="J325" i="14"/>
  <c r="I325" i="14"/>
  <c r="H325" i="14"/>
  <c r="G325" i="14"/>
  <c r="E325" i="14"/>
  <c r="BI339" i="14"/>
  <c r="BH339" i="14"/>
  <c r="BG339" i="14"/>
  <c r="BF339" i="14"/>
  <c r="BE339" i="14"/>
  <c r="BD339" i="14"/>
  <c r="BC339" i="14"/>
  <c r="BB339" i="14"/>
  <c r="BA339" i="14"/>
  <c r="AZ339" i="14"/>
  <c r="AY339" i="14"/>
  <c r="AX339" i="14"/>
  <c r="AW339" i="14"/>
  <c r="AV339" i="14"/>
  <c r="AU339" i="14"/>
  <c r="AT339" i="14"/>
  <c r="AS339" i="14"/>
  <c r="AR339" i="14"/>
  <c r="AQ339" i="14"/>
  <c r="AP339" i="14"/>
  <c r="AO339" i="14"/>
  <c r="AN339" i="14"/>
  <c r="AM339" i="14"/>
  <c r="AL339" i="14"/>
  <c r="AK339" i="14"/>
  <c r="AJ339" i="14"/>
  <c r="AI339" i="14"/>
  <c r="AH339" i="14"/>
  <c r="AG339" i="14"/>
  <c r="AF339" i="14"/>
  <c r="AE339" i="14"/>
  <c r="AD339" i="14"/>
  <c r="AC339" i="14"/>
  <c r="AB339" i="14"/>
  <c r="AA339" i="14"/>
  <c r="Z339" i="14"/>
  <c r="Y339" i="14"/>
  <c r="X339" i="14"/>
  <c r="W339" i="14"/>
  <c r="V339" i="14"/>
  <c r="U339" i="14"/>
  <c r="T339" i="14"/>
  <c r="S339" i="14"/>
  <c r="R339" i="14"/>
  <c r="Q339" i="14"/>
  <c r="P339" i="14"/>
  <c r="O339" i="14"/>
  <c r="N339" i="14"/>
  <c r="M339" i="14"/>
  <c r="L339" i="14"/>
  <c r="K339" i="14"/>
  <c r="J339" i="14"/>
  <c r="I339" i="14"/>
  <c r="H339" i="14"/>
  <c r="G339" i="14"/>
  <c r="E339" i="14"/>
  <c r="BI334" i="14"/>
  <c r="BH334" i="14"/>
  <c r="BG334" i="14"/>
  <c r="BF334" i="14"/>
  <c r="BE334" i="14"/>
  <c r="BD334" i="14"/>
  <c r="BC334" i="14"/>
  <c r="BB334" i="14"/>
  <c r="BA334" i="14"/>
  <c r="AZ334" i="14"/>
  <c r="AY334" i="14"/>
  <c r="AX334" i="14"/>
  <c r="AW334" i="14"/>
  <c r="AV334" i="14"/>
  <c r="AU334" i="14"/>
  <c r="AT334" i="14"/>
  <c r="AS334" i="14"/>
  <c r="AR334" i="14"/>
  <c r="AQ334" i="14"/>
  <c r="AP334" i="14"/>
  <c r="AO334" i="14"/>
  <c r="AN334" i="14"/>
  <c r="AM334" i="14"/>
  <c r="AL334" i="14"/>
  <c r="AK334" i="14"/>
  <c r="AJ334" i="14"/>
  <c r="AI334" i="14"/>
  <c r="AH334" i="14"/>
  <c r="AG334" i="14"/>
  <c r="AF334" i="14"/>
  <c r="AE334" i="14"/>
  <c r="AD334" i="14"/>
  <c r="AC334" i="14"/>
  <c r="AB334" i="14"/>
  <c r="AA334" i="14"/>
  <c r="Z334" i="14"/>
  <c r="Y334" i="14"/>
  <c r="X334" i="14"/>
  <c r="W334" i="14"/>
  <c r="V334" i="14"/>
  <c r="U334" i="14"/>
  <c r="T334" i="14"/>
  <c r="S334" i="14"/>
  <c r="R334" i="14"/>
  <c r="Q334" i="14"/>
  <c r="P334" i="14"/>
  <c r="O334" i="14"/>
  <c r="N334" i="14"/>
  <c r="M334" i="14"/>
  <c r="L334" i="14"/>
  <c r="K334" i="14"/>
  <c r="J334" i="14"/>
  <c r="I334" i="14"/>
  <c r="H334" i="14"/>
  <c r="G334" i="14"/>
  <c r="E334" i="14"/>
  <c r="BI329" i="14"/>
  <c r="BH329" i="14"/>
  <c r="BG329" i="14"/>
  <c r="BF329" i="14"/>
  <c r="BE329" i="14"/>
  <c r="BD329" i="14"/>
  <c r="BC329" i="14"/>
  <c r="BB329" i="14"/>
  <c r="BA329" i="14"/>
  <c r="AZ329" i="14"/>
  <c r="AY329" i="14"/>
  <c r="AX329" i="14"/>
  <c r="AW329" i="14"/>
  <c r="AV329" i="14"/>
  <c r="AU329" i="14"/>
  <c r="AT329" i="14"/>
  <c r="AS329" i="14"/>
  <c r="AR329" i="14"/>
  <c r="AQ329" i="14"/>
  <c r="AP329" i="14"/>
  <c r="AO329" i="14"/>
  <c r="AN329" i="14"/>
  <c r="AM329" i="14"/>
  <c r="AL329" i="14"/>
  <c r="AK329" i="14"/>
  <c r="AJ329" i="14"/>
  <c r="AI329" i="14"/>
  <c r="AH329" i="14"/>
  <c r="AG329" i="14"/>
  <c r="AF329" i="14"/>
  <c r="AE329" i="14"/>
  <c r="AD329" i="14"/>
  <c r="AC329" i="14"/>
  <c r="AB329" i="14"/>
  <c r="AA329" i="14"/>
  <c r="Z329" i="14"/>
  <c r="Y329" i="14"/>
  <c r="X329" i="14"/>
  <c r="W329" i="14"/>
  <c r="V329" i="14"/>
  <c r="U329" i="14"/>
  <c r="T329" i="14"/>
  <c r="S329" i="14"/>
  <c r="R329" i="14"/>
  <c r="Q329" i="14"/>
  <c r="P329" i="14"/>
  <c r="O329" i="14"/>
  <c r="N329" i="14"/>
  <c r="M329" i="14"/>
  <c r="L329" i="14"/>
  <c r="K329" i="14"/>
  <c r="J329" i="14"/>
  <c r="I329" i="14"/>
  <c r="H329" i="14"/>
  <c r="G329" i="14"/>
  <c r="E329" i="14"/>
  <c r="BI324" i="14"/>
  <c r="BH324" i="14"/>
  <c r="BG324" i="14"/>
  <c r="BF324" i="14"/>
  <c r="BE324" i="14"/>
  <c r="BD324" i="14"/>
  <c r="BC324" i="14"/>
  <c r="BB324" i="14"/>
  <c r="BA324" i="14"/>
  <c r="AZ324" i="14"/>
  <c r="AY324" i="14"/>
  <c r="AX324" i="14"/>
  <c r="AW324" i="14"/>
  <c r="AV324" i="14"/>
  <c r="AU324" i="14"/>
  <c r="AT324" i="14"/>
  <c r="AS324" i="14"/>
  <c r="AR324" i="14"/>
  <c r="AQ324" i="14"/>
  <c r="AP324" i="14"/>
  <c r="AO324" i="14"/>
  <c r="AN324" i="14"/>
  <c r="AM324" i="14"/>
  <c r="AL324" i="14"/>
  <c r="AK324" i="14"/>
  <c r="AJ324" i="14"/>
  <c r="AI324" i="14"/>
  <c r="AH324" i="14"/>
  <c r="AG324" i="14"/>
  <c r="AF324" i="14"/>
  <c r="AE324" i="14"/>
  <c r="AD324" i="14"/>
  <c r="AC324" i="14"/>
  <c r="AB324" i="14"/>
  <c r="AA324" i="14"/>
  <c r="Z324" i="14"/>
  <c r="Y324" i="14"/>
  <c r="X324" i="14"/>
  <c r="W324" i="14"/>
  <c r="V324" i="14"/>
  <c r="U324" i="14"/>
  <c r="T324" i="14"/>
  <c r="S324" i="14"/>
  <c r="R324" i="14"/>
  <c r="Q324" i="14"/>
  <c r="P324" i="14"/>
  <c r="O324" i="14"/>
  <c r="N324" i="14"/>
  <c r="M324" i="14"/>
  <c r="L324" i="14"/>
  <c r="K324" i="14"/>
  <c r="J324" i="14"/>
  <c r="I324" i="14"/>
  <c r="H324" i="14"/>
  <c r="G324" i="14"/>
  <c r="E324" i="14"/>
  <c r="J46" i="15" l="1"/>
  <c r="N46" i="15"/>
  <c r="M46" i="15"/>
  <c r="O46" i="15"/>
  <c r="L46" i="15"/>
  <c r="M88" i="15"/>
  <c r="M94" i="15" s="1"/>
  <c r="K88" i="15"/>
  <c r="K94" i="15" s="1"/>
  <c r="O88" i="15"/>
  <c r="O94" i="15" s="1"/>
  <c r="L88" i="15"/>
  <c r="L94" i="15" s="1"/>
  <c r="J88" i="15"/>
  <c r="N88" i="15"/>
  <c r="N94" i="15" s="1"/>
  <c r="H46" i="15" l="1"/>
  <c r="H88" i="15"/>
  <c r="H94" i="15" s="1"/>
  <c r="J94" i="15"/>
  <c r="BI309" i="14" l="1"/>
  <c r="BH309" i="14"/>
  <c r="BG309" i="14"/>
  <c r="BF309" i="14"/>
  <c r="BE309" i="14"/>
  <c r="BD309" i="14"/>
  <c r="BC309" i="14"/>
  <c r="BB309" i="14"/>
  <c r="BA309" i="14"/>
  <c r="AZ309" i="14"/>
  <c r="AY309" i="14"/>
  <c r="AX309" i="14"/>
  <c r="AW309" i="14"/>
  <c r="AV309" i="14"/>
  <c r="AU309" i="14"/>
  <c r="AT309" i="14"/>
  <c r="AS309" i="14"/>
  <c r="AR309" i="14"/>
  <c r="AQ309" i="14"/>
  <c r="AP309" i="14"/>
  <c r="AO309" i="14"/>
  <c r="AN309" i="14"/>
  <c r="AM309" i="14"/>
  <c r="AL309" i="14"/>
  <c r="AK309" i="14"/>
  <c r="AJ309" i="14"/>
  <c r="AI309" i="14"/>
  <c r="AH309" i="14"/>
  <c r="AG309" i="14"/>
  <c r="AF309" i="14"/>
  <c r="AE309" i="14"/>
  <c r="AD309" i="14"/>
  <c r="AC309" i="14"/>
  <c r="AB309" i="14"/>
  <c r="AA309" i="14"/>
  <c r="Z309" i="14"/>
  <c r="Y309" i="14"/>
  <c r="X309" i="14"/>
  <c r="W309" i="14"/>
  <c r="V309" i="14"/>
  <c r="U309" i="14"/>
  <c r="T309" i="14"/>
  <c r="S309" i="14"/>
  <c r="R309" i="14"/>
  <c r="Q309" i="14"/>
  <c r="P309" i="14"/>
  <c r="O309" i="14"/>
  <c r="N309" i="14"/>
  <c r="M309" i="14"/>
  <c r="L309" i="14"/>
  <c r="K309" i="14"/>
  <c r="J309" i="14"/>
  <c r="I309" i="14"/>
  <c r="H309" i="14"/>
  <c r="G309" i="14"/>
  <c r="E309" i="14"/>
  <c r="BI305" i="14"/>
  <c r="BH305" i="14"/>
  <c r="BG305" i="14"/>
  <c r="BF305" i="14"/>
  <c r="BE305" i="14"/>
  <c r="BD305" i="14"/>
  <c r="BC305" i="14"/>
  <c r="BB305" i="14"/>
  <c r="BA305" i="14"/>
  <c r="AZ305" i="14"/>
  <c r="AY305" i="14"/>
  <c r="AX305" i="14"/>
  <c r="AW305" i="14"/>
  <c r="AV305" i="14"/>
  <c r="AU305" i="14"/>
  <c r="AT305" i="14"/>
  <c r="AS305" i="14"/>
  <c r="AR305" i="14"/>
  <c r="AQ305" i="14"/>
  <c r="AP305" i="14"/>
  <c r="AO305" i="14"/>
  <c r="AN305" i="14"/>
  <c r="AM305" i="14"/>
  <c r="AL305" i="14"/>
  <c r="AK305" i="14"/>
  <c r="AJ305" i="14"/>
  <c r="AI305" i="14"/>
  <c r="AH305" i="14"/>
  <c r="AG305" i="14"/>
  <c r="AF305" i="14"/>
  <c r="AE305" i="14"/>
  <c r="AD305" i="14"/>
  <c r="AC305" i="14"/>
  <c r="AB305" i="14"/>
  <c r="AA305" i="14"/>
  <c r="Z305" i="14"/>
  <c r="Y305" i="14"/>
  <c r="X305" i="14"/>
  <c r="W305" i="14"/>
  <c r="V305" i="14"/>
  <c r="U305" i="14"/>
  <c r="T305" i="14"/>
  <c r="S305" i="14"/>
  <c r="R305" i="14"/>
  <c r="Q305" i="14"/>
  <c r="P305" i="14"/>
  <c r="O305" i="14"/>
  <c r="N305" i="14"/>
  <c r="M305" i="14"/>
  <c r="L305" i="14"/>
  <c r="K305" i="14"/>
  <c r="J305" i="14"/>
  <c r="I305" i="14"/>
  <c r="H305" i="14"/>
  <c r="G305" i="14"/>
  <c r="E305" i="14"/>
  <c r="BI301" i="14"/>
  <c r="BH301" i="14"/>
  <c r="BG301" i="14"/>
  <c r="BF301" i="14"/>
  <c r="BE301" i="14"/>
  <c r="BD301" i="14"/>
  <c r="BC301" i="14"/>
  <c r="BB301" i="14"/>
  <c r="BA301" i="14"/>
  <c r="AZ301" i="14"/>
  <c r="AY301" i="14"/>
  <c r="AX301" i="14"/>
  <c r="AW301" i="14"/>
  <c r="AV301" i="14"/>
  <c r="AU301" i="14"/>
  <c r="AT301" i="14"/>
  <c r="AS301" i="14"/>
  <c r="AR301" i="14"/>
  <c r="AQ301" i="14"/>
  <c r="AP301" i="14"/>
  <c r="AO301" i="14"/>
  <c r="AN301" i="14"/>
  <c r="AM301" i="14"/>
  <c r="AL301" i="14"/>
  <c r="AK301" i="14"/>
  <c r="AJ301" i="14"/>
  <c r="AI301" i="14"/>
  <c r="AH301" i="14"/>
  <c r="AG301" i="14"/>
  <c r="AF301" i="14"/>
  <c r="AE301" i="14"/>
  <c r="AD301" i="14"/>
  <c r="AC301" i="14"/>
  <c r="AB301" i="14"/>
  <c r="AA301" i="14"/>
  <c r="Z301" i="14"/>
  <c r="Y301" i="14"/>
  <c r="X301" i="14"/>
  <c r="W301" i="14"/>
  <c r="V301" i="14"/>
  <c r="U301" i="14"/>
  <c r="T301" i="14"/>
  <c r="S301" i="14"/>
  <c r="R301" i="14"/>
  <c r="Q301" i="14"/>
  <c r="P301" i="14"/>
  <c r="O301" i="14"/>
  <c r="N301" i="14"/>
  <c r="M301" i="14"/>
  <c r="L301" i="14"/>
  <c r="K301" i="14"/>
  <c r="J301" i="14"/>
  <c r="I301" i="14"/>
  <c r="H301" i="14"/>
  <c r="G301" i="14"/>
  <c r="E301" i="14"/>
  <c r="BI297" i="14"/>
  <c r="BH297" i="14"/>
  <c r="BG297" i="14"/>
  <c r="BF297" i="14"/>
  <c r="BE297" i="14"/>
  <c r="BD297" i="14"/>
  <c r="BC297" i="14"/>
  <c r="BB297" i="14"/>
  <c r="BA297" i="14"/>
  <c r="AZ297" i="14"/>
  <c r="AY297" i="14"/>
  <c r="AX297" i="14"/>
  <c r="AW297" i="14"/>
  <c r="AV297" i="14"/>
  <c r="AU297" i="14"/>
  <c r="AT297" i="14"/>
  <c r="AS297" i="14"/>
  <c r="AR297" i="14"/>
  <c r="AQ297" i="14"/>
  <c r="AP297" i="14"/>
  <c r="AO297" i="14"/>
  <c r="AN297" i="14"/>
  <c r="AM297" i="14"/>
  <c r="AL297" i="14"/>
  <c r="AK297" i="14"/>
  <c r="AJ297" i="14"/>
  <c r="AI297" i="14"/>
  <c r="AH297" i="14"/>
  <c r="AG297" i="14"/>
  <c r="AF297" i="14"/>
  <c r="AE297" i="14"/>
  <c r="AD297" i="14"/>
  <c r="AC297" i="14"/>
  <c r="AB297" i="14"/>
  <c r="AA297" i="14"/>
  <c r="Z297" i="14"/>
  <c r="Y297" i="14"/>
  <c r="X297" i="14"/>
  <c r="W297" i="14"/>
  <c r="V297" i="14"/>
  <c r="U297" i="14"/>
  <c r="T297" i="14"/>
  <c r="S297" i="14"/>
  <c r="R297" i="14"/>
  <c r="Q297" i="14"/>
  <c r="P297" i="14"/>
  <c r="O297" i="14"/>
  <c r="N297" i="14"/>
  <c r="M297" i="14"/>
  <c r="L297" i="14"/>
  <c r="K297" i="14"/>
  <c r="J297" i="14"/>
  <c r="I297" i="14"/>
  <c r="H297" i="14"/>
  <c r="G297" i="14"/>
  <c r="E297" i="14"/>
  <c r="BI308" i="14"/>
  <c r="BH308" i="14"/>
  <c r="BG308" i="14"/>
  <c r="BF308" i="14"/>
  <c r="BE308" i="14"/>
  <c r="BD308" i="14"/>
  <c r="BC308" i="14"/>
  <c r="BB308" i="14"/>
  <c r="BA308" i="14"/>
  <c r="AZ308" i="14"/>
  <c r="AY308" i="14"/>
  <c r="AX308" i="14"/>
  <c r="AW308" i="14"/>
  <c r="AV308" i="14"/>
  <c r="AU308" i="14"/>
  <c r="AT308" i="14"/>
  <c r="AS308" i="14"/>
  <c r="AR308" i="14"/>
  <c r="AQ308" i="14"/>
  <c r="AP308" i="14"/>
  <c r="AO308" i="14"/>
  <c r="AN308" i="14"/>
  <c r="AM308" i="14"/>
  <c r="AL308" i="14"/>
  <c r="AK308" i="14"/>
  <c r="AJ308" i="14"/>
  <c r="AI308" i="14"/>
  <c r="AH308" i="14"/>
  <c r="AG308" i="14"/>
  <c r="AF308" i="14"/>
  <c r="AE308" i="14"/>
  <c r="AD308" i="14"/>
  <c r="AC308" i="14"/>
  <c r="AB308" i="14"/>
  <c r="AA308" i="14"/>
  <c r="Z308" i="14"/>
  <c r="Y308" i="14"/>
  <c r="X308" i="14"/>
  <c r="W308" i="14"/>
  <c r="V308" i="14"/>
  <c r="U308" i="14"/>
  <c r="T308" i="14"/>
  <c r="S308" i="14"/>
  <c r="R308" i="14"/>
  <c r="Q308" i="14"/>
  <c r="P308" i="14"/>
  <c r="O308" i="14"/>
  <c r="N308" i="14"/>
  <c r="M308" i="14"/>
  <c r="L308" i="14"/>
  <c r="K308" i="14"/>
  <c r="J308" i="14"/>
  <c r="I308" i="14"/>
  <c r="H308" i="14"/>
  <c r="G308" i="14"/>
  <c r="E308" i="14"/>
  <c r="BI304" i="14"/>
  <c r="BH304" i="14"/>
  <c r="BG304" i="14"/>
  <c r="BF304" i="14"/>
  <c r="BE304" i="14"/>
  <c r="BD304" i="14"/>
  <c r="BC304" i="14"/>
  <c r="BB304" i="14"/>
  <c r="BA304" i="14"/>
  <c r="AZ304" i="14"/>
  <c r="AY304" i="14"/>
  <c r="AX304" i="14"/>
  <c r="AW304" i="14"/>
  <c r="AV304" i="14"/>
  <c r="AU304" i="14"/>
  <c r="AT304" i="14"/>
  <c r="AS304" i="14"/>
  <c r="AR304" i="14"/>
  <c r="AQ304" i="14"/>
  <c r="AP304" i="14"/>
  <c r="AO304" i="14"/>
  <c r="AN304" i="14"/>
  <c r="AM304" i="14"/>
  <c r="AL304" i="14"/>
  <c r="AK304" i="14"/>
  <c r="AJ304" i="14"/>
  <c r="AI304" i="14"/>
  <c r="AH304" i="14"/>
  <c r="AG304" i="14"/>
  <c r="AF304" i="14"/>
  <c r="AE304" i="14"/>
  <c r="AD304" i="14"/>
  <c r="AC304" i="14"/>
  <c r="AB304" i="14"/>
  <c r="AA304" i="14"/>
  <c r="Z304" i="14"/>
  <c r="Y304" i="14"/>
  <c r="X304" i="14"/>
  <c r="W304" i="14"/>
  <c r="V304" i="14"/>
  <c r="U304" i="14"/>
  <c r="T304" i="14"/>
  <c r="S304" i="14"/>
  <c r="R304" i="14"/>
  <c r="Q304" i="14"/>
  <c r="P304" i="14"/>
  <c r="O304" i="14"/>
  <c r="N304" i="14"/>
  <c r="M304" i="14"/>
  <c r="L304" i="14"/>
  <c r="K304" i="14"/>
  <c r="J304" i="14"/>
  <c r="I304" i="14"/>
  <c r="H304" i="14"/>
  <c r="G304" i="14"/>
  <c r="E304" i="14"/>
  <c r="BI300" i="14"/>
  <c r="BH300" i="14"/>
  <c r="BG300" i="14"/>
  <c r="BF300" i="14"/>
  <c r="BE300" i="14"/>
  <c r="BD300" i="14"/>
  <c r="BC300" i="14"/>
  <c r="BB300" i="14"/>
  <c r="BA300" i="14"/>
  <c r="AZ300" i="14"/>
  <c r="AY300" i="14"/>
  <c r="AX300" i="14"/>
  <c r="AW300" i="14"/>
  <c r="AV300" i="14"/>
  <c r="AU300" i="14"/>
  <c r="AT300" i="14"/>
  <c r="AS300" i="14"/>
  <c r="AR300" i="14"/>
  <c r="AQ300" i="14"/>
  <c r="AP300" i="14"/>
  <c r="AO300" i="14"/>
  <c r="AN300" i="14"/>
  <c r="AM300" i="14"/>
  <c r="AL300" i="14"/>
  <c r="AK300" i="14"/>
  <c r="AJ300" i="14"/>
  <c r="AI300" i="14"/>
  <c r="AH300" i="14"/>
  <c r="AG300" i="14"/>
  <c r="AF300" i="14"/>
  <c r="AE300" i="14"/>
  <c r="AD300" i="14"/>
  <c r="AC300" i="14"/>
  <c r="AB300" i="14"/>
  <c r="AA300" i="14"/>
  <c r="Z300" i="14"/>
  <c r="Y300" i="14"/>
  <c r="X300" i="14"/>
  <c r="W300" i="14"/>
  <c r="V300" i="14"/>
  <c r="U300" i="14"/>
  <c r="T300" i="14"/>
  <c r="S300" i="14"/>
  <c r="R300" i="14"/>
  <c r="Q300" i="14"/>
  <c r="P300" i="14"/>
  <c r="O300" i="14"/>
  <c r="N300" i="14"/>
  <c r="M300" i="14"/>
  <c r="L300" i="14"/>
  <c r="K300" i="14"/>
  <c r="J300" i="14"/>
  <c r="I300" i="14"/>
  <c r="H300" i="14"/>
  <c r="G300" i="14"/>
  <c r="E300" i="14"/>
  <c r="BI296" i="14"/>
  <c r="BH296" i="14"/>
  <c r="BG296" i="14"/>
  <c r="BF296" i="14"/>
  <c r="BE296" i="14"/>
  <c r="BD296" i="14"/>
  <c r="BC296" i="14"/>
  <c r="BB296" i="14"/>
  <c r="BA296" i="14"/>
  <c r="AZ296" i="14"/>
  <c r="AY296" i="14"/>
  <c r="AX296" i="14"/>
  <c r="AW296" i="14"/>
  <c r="AV296" i="14"/>
  <c r="AU296" i="14"/>
  <c r="AT296" i="14"/>
  <c r="AS296" i="14"/>
  <c r="AR296" i="14"/>
  <c r="AQ296" i="14"/>
  <c r="AP296" i="14"/>
  <c r="AO296" i="14"/>
  <c r="AN296" i="14"/>
  <c r="AM296" i="14"/>
  <c r="AL296" i="14"/>
  <c r="AK296" i="14"/>
  <c r="AJ296" i="14"/>
  <c r="AI296" i="14"/>
  <c r="AH296" i="14"/>
  <c r="AG296" i="14"/>
  <c r="AF296" i="14"/>
  <c r="AE296" i="14"/>
  <c r="AD296" i="14"/>
  <c r="AC296" i="14"/>
  <c r="AB296" i="14"/>
  <c r="AA296" i="14"/>
  <c r="Z296" i="14"/>
  <c r="Y296" i="14"/>
  <c r="X296" i="14"/>
  <c r="W296" i="14"/>
  <c r="V296" i="14"/>
  <c r="U296" i="14"/>
  <c r="T296" i="14"/>
  <c r="S296" i="14"/>
  <c r="R296" i="14"/>
  <c r="Q296" i="14"/>
  <c r="P296" i="14"/>
  <c r="O296" i="14"/>
  <c r="N296" i="14"/>
  <c r="M296" i="14"/>
  <c r="L296" i="14"/>
  <c r="K296" i="14"/>
  <c r="J296" i="14"/>
  <c r="I296" i="14"/>
  <c r="H296" i="14"/>
  <c r="G296" i="14"/>
  <c r="E296" i="14"/>
  <c r="BI291" i="14"/>
  <c r="BH291" i="14"/>
  <c r="BG291" i="14"/>
  <c r="BF291" i="14"/>
  <c r="BE291" i="14"/>
  <c r="BD291" i="14"/>
  <c r="BC291" i="14"/>
  <c r="BB291" i="14"/>
  <c r="BA291" i="14"/>
  <c r="AZ291" i="14"/>
  <c r="AY291" i="14"/>
  <c r="AX291" i="14"/>
  <c r="AW291" i="14"/>
  <c r="AV291" i="14"/>
  <c r="AU291" i="14"/>
  <c r="AT291" i="14"/>
  <c r="AS291" i="14"/>
  <c r="AR291" i="14"/>
  <c r="AQ291" i="14"/>
  <c r="AP291" i="14"/>
  <c r="AO291" i="14"/>
  <c r="AN291" i="14"/>
  <c r="AM291" i="14"/>
  <c r="AL291" i="14"/>
  <c r="AK291" i="14"/>
  <c r="AJ291" i="14"/>
  <c r="AI291" i="14"/>
  <c r="AH291" i="14"/>
  <c r="AG291" i="14"/>
  <c r="AF291" i="14"/>
  <c r="AE291" i="14"/>
  <c r="AD291" i="14"/>
  <c r="AC291" i="14"/>
  <c r="AB291" i="14"/>
  <c r="AA291" i="14"/>
  <c r="Z291" i="14"/>
  <c r="Y291" i="14"/>
  <c r="X291" i="14"/>
  <c r="W291" i="14"/>
  <c r="V291" i="14"/>
  <c r="U291" i="14"/>
  <c r="T291" i="14"/>
  <c r="S291" i="14"/>
  <c r="R291" i="14"/>
  <c r="Q291" i="14"/>
  <c r="P291" i="14"/>
  <c r="O291" i="14"/>
  <c r="N291" i="14"/>
  <c r="M291" i="14"/>
  <c r="L291" i="14"/>
  <c r="K291" i="14"/>
  <c r="J291" i="14"/>
  <c r="I291" i="14"/>
  <c r="H291" i="14"/>
  <c r="G291" i="14"/>
  <c r="F291" i="14"/>
  <c r="E291" i="14"/>
  <c r="BI285" i="14"/>
  <c r="BH285" i="14"/>
  <c r="BG285" i="14"/>
  <c r="BF285" i="14"/>
  <c r="BE285" i="14"/>
  <c r="BD285" i="14"/>
  <c r="BC285" i="14"/>
  <c r="BB285" i="14"/>
  <c r="BA285" i="14"/>
  <c r="AZ285" i="14"/>
  <c r="AY285" i="14"/>
  <c r="AX285" i="14"/>
  <c r="AW285" i="14"/>
  <c r="AV285" i="14"/>
  <c r="AU285" i="14"/>
  <c r="AT285" i="14"/>
  <c r="AS285" i="14"/>
  <c r="AR285" i="14"/>
  <c r="AQ285" i="14"/>
  <c r="AP285" i="14"/>
  <c r="AO285" i="14"/>
  <c r="AN285" i="14"/>
  <c r="AM285" i="14"/>
  <c r="AL285" i="14"/>
  <c r="AK285" i="14"/>
  <c r="AJ285" i="14"/>
  <c r="AI285" i="14"/>
  <c r="AH285" i="14"/>
  <c r="AG285" i="14"/>
  <c r="AF285" i="14"/>
  <c r="AE285" i="14"/>
  <c r="AD285" i="14"/>
  <c r="AC285" i="14"/>
  <c r="AB285" i="14"/>
  <c r="AA285" i="14"/>
  <c r="Z285" i="14"/>
  <c r="Y285" i="14"/>
  <c r="X285" i="14"/>
  <c r="W285" i="14"/>
  <c r="V285" i="14"/>
  <c r="U285" i="14"/>
  <c r="T285" i="14"/>
  <c r="S285" i="14"/>
  <c r="R285" i="14"/>
  <c r="Q285" i="14"/>
  <c r="P285" i="14"/>
  <c r="O285" i="14"/>
  <c r="N285" i="14"/>
  <c r="M285" i="14"/>
  <c r="L285" i="14"/>
  <c r="K285" i="14"/>
  <c r="J285" i="14"/>
  <c r="I285" i="14"/>
  <c r="H285" i="14"/>
  <c r="G285" i="14"/>
  <c r="F285" i="14"/>
  <c r="E285" i="14"/>
  <c r="BI281" i="14"/>
  <c r="BH281" i="14"/>
  <c r="BG281" i="14"/>
  <c r="BF281" i="14"/>
  <c r="BE281" i="14"/>
  <c r="BD281" i="14"/>
  <c r="BC281" i="14"/>
  <c r="BB281" i="14"/>
  <c r="BA281" i="14"/>
  <c r="AZ281" i="14"/>
  <c r="AY281" i="14"/>
  <c r="AX281" i="14"/>
  <c r="AW281" i="14"/>
  <c r="AV281" i="14"/>
  <c r="AU281" i="14"/>
  <c r="AT281" i="14"/>
  <c r="AS281" i="14"/>
  <c r="AR281" i="14"/>
  <c r="AQ281" i="14"/>
  <c r="AP281" i="14"/>
  <c r="AO281" i="14"/>
  <c r="AN281" i="14"/>
  <c r="AM281" i="14"/>
  <c r="AL281" i="14"/>
  <c r="AK281" i="14"/>
  <c r="AJ281" i="14"/>
  <c r="AI281" i="14"/>
  <c r="AH281" i="14"/>
  <c r="AG281" i="14"/>
  <c r="AF281" i="14"/>
  <c r="AE281" i="14"/>
  <c r="AD281" i="14"/>
  <c r="AC281" i="14"/>
  <c r="AB281" i="14"/>
  <c r="AA281" i="14"/>
  <c r="Z281" i="14"/>
  <c r="Y281" i="14"/>
  <c r="X281" i="14"/>
  <c r="W281" i="14"/>
  <c r="V281" i="14"/>
  <c r="U281" i="14"/>
  <c r="T281" i="14"/>
  <c r="S281" i="14"/>
  <c r="R281" i="14"/>
  <c r="Q281" i="14"/>
  <c r="P281" i="14"/>
  <c r="O281" i="14"/>
  <c r="N281" i="14"/>
  <c r="M281" i="14"/>
  <c r="L281" i="14"/>
  <c r="K281" i="14"/>
  <c r="J281" i="14"/>
  <c r="I281" i="14"/>
  <c r="H281" i="14"/>
  <c r="G281" i="14"/>
  <c r="F281" i="14"/>
  <c r="E281" i="14"/>
  <c r="BI277" i="14"/>
  <c r="BH277" i="14"/>
  <c r="BG277" i="14"/>
  <c r="BF277" i="14"/>
  <c r="BE277" i="14"/>
  <c r="BD277" i="14"/>
  <c r="BC277" i="14"/>
  <c r="BB277" i="14"/>
  <c r="BA277" i="14"/>
  <c r="AZ277" i="14"/>
  <c r="AY277" i="14"/>
  <c r="AX277" i="14"/>
  <c r="AW277" i="14"/>
  <c r="AV277" i="14"/>
  <c r="AU277" i="14"/>
  <c r="AT277" i="14"/>
  <c r="AS277" i="14"/>
  <c r="AR277" i="14"/>
  <c r="AQ277" i="14"/>
  <c r="AP277" i="14"/>
  <c r="AO277" i="14"/>
  <c r="AN277" i="14"/>
  <c r="AM277" i="14"/>
  <c r="AL277" i="14"/>
  <c r="AK277" i="14"/>
  <c r="AJ277" i="14"/>
  <c r="AI277" i="14"/>
  <c r="AH277" i="14"/>
  <c r="AG277" i="14"/>
  <c r="AF277" i="14"/>
  <c r="AE277" i="14"/>
  <c r="AD277" i="14"/>
  <c r="AC277" i="14"/>
  <c r="AB277" i="14"/>
  <c r="AA277" i="14"/>
  <c r="Z277" i="14"/>
  <c r="Y277" i="14"/>
  <c r="X277" i="14"/>
  <c r="W277" i="14"/>
  <c r="V277" i="14"/>
  <c r="U277" i="14"/>
  <c r="T277" i="14"/>
  <c r="S277" i="14"/>
  <c r="R277" i="14"/>
  <c r="Q277" i="14"/>
  <c r="P277" i="14"/>
  <c r="O277" i="14"/>
  <c r="N277" i="14"/>
  <c r="M277" i="14"/>
  <c r="L277" i="14"/>
  <c r="K277" i="14"/>
  <c r="J277" i="14"/>
  <c r="I277" i="14"/>
  <c r="H277" i="14"/>
  <c r="G277" i="14"/>
  <c r="F277" i="14"/>
  <c r="E277" i="14"/>
  <c r="BI273" i="14"/>
  <c r="BH273" i="14"/>
  <c r="BG273" i="14"/>
  <c r="BF273" i="14"/>
  <c r="BE273" i="14"/>
  <c r="BD273" i="14"/>
  <c r="BC273" i="14"/>
  <c r="BB273" i="14"/>
  <c r="BA273" i="14"/>
  <c r="AZ273" i="14"/>
  <c r="AY273" i="14"/>
  <c r="AX273" i="14"/>
  <c r="AW273" i="14"/>
  <c r="AV273" i="14"/>
  <c r="AU273" i="14"/>
  <c r="AT273" i="14"/>
  <c r="AS273" i="14"/>
  <c r="AR273" i="14"/>
  <c r="AQ273" i="14"/>
  <c r="AP273" i="14"/>
  <c r="AO273" i="14"/>
  <c r="AN273" i="14"/>
  <c r="AM273" i="14"/>
  <c r="AL273" i="14"/>
  <c r="AK273" i="14"/>
  <c r="AJ273" i="14"/>
  <c r="AI273" i="14"/>
  <c r="AH273" i="14"/>
  <c r="AG273" i="14"/>
  <c r="AF273" i="14"/>
  <c r="AE273" i="14"/>
  <c r="AD273" i="14"/>
  <c r="AC273" i="14"/>
  <c r="AB273" i="14"/>
  <c r="AA273" i="14"/>
  <c r="Z273" i="14"/>
  <c r="Y273" i="14"/>
  <c r="X273" i="14"/>
  <c r="W273" i="14"/>
  <c r="V273" i="14"/>
  <c r="U273" i="14"/>
  <c r="T273" i="14"/>
  <c r="S273" i="14"/>
  <c r="R273" i="14"/>
  <c r="Q273" i="14"/>
  <c r="P273" i="14"/>
  <c r="O273" i="14"/>
  <c r="N273" i="14"/>
  <c r="M273" i="14"/>
  <c r="L273" i="14"/>
  <c r="K273" i="14"/>
  <c r="J273" i="14"/>
  <c r="I273" i="14"/>
  <c r="H273" i="14"/>
  <c r="G273" i="14"/>
  <c r="F273" i="14"/>
  <c r="E273" i="14"/>
  <c r="BI290" i="14"/>
  <c r="BH290" i="14"/>
  <c r="BG290" i="14"/>
  <c r="BF290" i="14"/>
  <c r="BE290" i="14"/>
  <c r="BD290" i="14"/>
  <c r="BC290" i="14"/>
  <c r="BB290" i="14"/>
  <c r="BA290" i="14"/>
  <c r="AZ290" i="14"/>
  <c r="AY290" i="14"/>
  <c r="AX290" i="14"/>
  <c r="AW290" i="14"/>
  <c r="AV290" i="14"/>
  <c r="AU290" i="14"/>
  <c r="AT290" i="14"/>
  <c r="AS290" i="14"/>
  <c r="AR290" i="14"/>
  <c r="AQ290" i="14"/>
  <c r="AP290" i="14"/>
  <c r="AO290" i="14"/>
  <c r="AN290" i="14"/>
  <c r="AM290" i="14"/>
  <c r="AL290" i="14"/>
  <c r="AK290" i="14"/>
  <c r="AJ290" i="14"/>
  <c r="AI290" i="14"/>
  <c r="AH290" i="14"/>
  <c r="AG290" i="14"/>
  <c r="AF290" i="14"/>
  <c r="AE290" i="14"/>
  <c r="AD290" i="14"/>
  <c r="AC290" i="14"/>
  <c r="AB290" i="14"/>
  <c r="AA290" i="14"/>
  <c r="Z290" i="14"/>
  <c r="Y290" i="14"/>
  <c r="X290" i="14"/>
  <c r="W290" i="14"/>
  <c r="V290" i="14"/>
  <c r="U290" i="14"/>
  <c r="T290" i="14"/>
  <c r="S290" i="14"/>
  <c r="R290" i="14"/>
  <c r="Q290" i="14"/>
  <c r="P290" i="14"/>
  <c r="O290" i="14"/>
  <c r="N290" i="14"/>
  <c r="M290" i="14"/>
  <c r="L290" i="14"/>
  <c r="K290" i="14"/>
  <c r="J290" i="14"/>
  <c r="I290" i="14"/>
  <c r="H290" i="14"/>
  <c r="G290" i="14"/>
  <c r="F290" i="14"/>
  <c r="E290" i="14"/>
  <c r="BI193" i="14"/>
  <c r="BH193" i="14"/>
  <c r="BG193" i="14"/>
  <c r="BF193" i="14"/>
  <c r="BE193" i="14"/>
  <c r="BD193" i="14"/>
  <c r="BC193" i="14"/>
  <c r="BB193" i="14"/>
  <c r="BA193" i="14"/>
  <c r="AZ193" i="14"/>
  <c r="AY193" i="14"/>
  <c r="AX193" i="14"/>
  <c r="AW193" i="14"/>
  <c r="AV193" i="14"/>
  <c r="AU193" i="14"/>
  <c r="AT193" i="14"/>
  <c r="AS193" i="14"/>
  <c r="AR193" i="14"/>
  <c r="AQ193" i="14"/>
  <c r="AP193" i="14"/>
  <c r="AO193" i="14"/>
  <c r="AN193" i="14"/>
  <c r="AM193" i="14"/>
  <c r="AL193" i="14"/>
  <c r="AK193" i="14"/>
  <c r="AJ193" i="14"/>
  <c r="AI193" i="14"/>
  <c r="AH193" i="14"/>
  <c r="AG193" i="14"/>
  <c r="AF193" i="14"/>
  <c r="AE193" i="14"/>
  <c r="AD193" i="14"/>
  <c r="AC193" i="14"/>
  <c r="AB193" i="14"/>
  <c r="AA193" i="14"/>
  <c r="Z193" i="14"/>
  <c r="Y193" i="14"/>
  <c r="X193" i="14"/>
  <c r="W193" i="14"/>
  <c r="V193" i="14"/>
  <c r="U193" i="14"/>
  <c r="T193" i="14"/>
  <c r="S193" i="14"/>
  <c r="R193" i="14"/>
  <c r="Q193" i="14"/>
  <c r="P193" i="14"/>
  <c r="O193" i="14"/>
  <c r="N193" i="14"/>
  <c r="M193" i="14"/>
  <c r="L193" i="14"/>
  <c r="K193" i="14"/>
  <c r="J193" i="14"/>
  <c r="I193" i="14"/>
  <c r="H193" i="14"/>
  <c r="G193" i="14"/>
  <c r="F193" i="14"/>
  <c r="E193" i="14"/>
  <c r="BI96" i="14"/>
  <c r="BH96" i="14"/>
  <c r="BG96" i="14"/>
  <c r="BF96" i="14"/>
  <c r="BE96" i="14"/>
  <c r="BD96" i="14"/>
  <c r="BC96" i="14"/>
  <c r="BB96" i="14"/>
  <c r="BA96" i="14"/>
  <c r="AZ96" i="14"/>
  <c r="AY96" i="14"/>
  <c r="AX96" i="14"/>
  <c r="AW96" i="14"/>
  <c r="AV96" i="14"/>
  <c r="AU96" i="14"/>
  <c r="AT96" i="14"/>
  <c r="AS96" i="14"/>
  <c r="AR96" i="14"/>
  <c r="AQ96" i="14"/>
  <c r="AP96" i="14"/>
  <c r="AO96" i="14"/>
  <c r="AN96" i="14"/>
  <c r="AM96" i="14"/>
  <c r="AL96" i="14"/>
  <c r="AK96" i="14"/>
  <c r="AJ96" i="14"/>
  <c r="AI96" i="14"/>
  <c r="AH96" i="14"/>
  <c r="AG96" i="14"/>
  <c r="AF96" i="14"/>
  <c r="AE96" i="14"/>
  <c r="AD96" i="14"/>
  <c r="AC96" i="14"/>
  <c r="AB96" i="14"/>
  <c r="AA96" i="14"/>
  <c r="Z96" i="14"/>
  <c r="Y96" i="14"/>
  <c r="X96" i="14"/>
  <c r="W96" i="14"/>
  <c r="V96" i="14"/>
  <c r="U96" i="14"/>
  <c r="T96" i="14"/>
  <c r="S96" i="14"/>
  <c r="R96" i="14"/>
  <c r="Q96" i="14"/>
  <c r="P96" i="14"/>
  <c r="O96" i="14"/>
  <c r="N96" i="14"/>
  <c r="M96" i="14"/>
  <c r="L96" i="14"/>
  <c r="K96" i="14"/>
  <c r="J96" i="14"/>
  <c r="I96" i="14"/>
  <c r="H96" i="14"/>
  <c r="G96" i="14"/>
  <c r="F96" i="14"/>
  <c r="E96" i="14"/>
  <c r="BI284" i="14"/>
  <c r="BH284" i="14"/>
  <c r="BG284" i="14"/>
  <c r="BF284" i="14"/>
  <c r="BE284" i="14"/>
  <c r="BD284" i="14"/>
  <c r="BC284" i="14"/>
  <c r="BB284" i="14"/>
  <c r="BA284" i="14"/>
  <c r="AZ284" i="14"/>
  <c r="AY284" i="14"/>
  <c r="AX284" i="14"/>
  <c r="AW284" i="14"/>
  <c r="AV284" i="14"/>
  <c r="AU284" i="14"/>
  <c r="AT284" i="14"/>
  <c r="AS284" i="14"/>
  <c r="AR284" i="14"/>
  <c r="AQ284" i="14"/>
  <c r="AP284" i="14"/>
  <c r="AO284" i="14"/>
  <c r="AN284" i="14"/>
  <c r="AM284" i="14"/>
  <c r="AL284" i="14"/>
  <c r="AK284" i="14"/>
  <c r="AJ284" i="14"/>
  <c r="AI284" i="14"/>
  <c r="AH284" i="14"/>
  <c r="AG284" i="14"/>
  <c r="AF284" i="14"/>
  <c r="AE284" i="14"/>
  <c r="AD284" i="14"/>
  <c r="AC284" i="14"/>
  <c r="AB284" i="14"/>
  <c r="AA284" i="14"/>
  <c r="Z284" i="14"/>
  <c r="Y284" i="14"/>
  <c r="X284" i="14"/>
  <c r="W284" i="14"/>
  <c r="V284" i="14"/>
  <c r="U284" i="14"/>
  <c r="T284" i="14"/>
  <c r="S284" i="14"/>
  <c r="R284" i="14"/>
  <c r="Q284" i="14"/>
  <c r="P284" i="14"/>
  <c r="O284" i="14"/>
  <c r="N284" i="14"/>
  <c r="M284" i="14"/>
  <c r="L284" i="14"/>
  <c r="K284" i="14"/>
  <c r="J284" i="14"/>
  <c r="I284" i="14"/>
  <c r="H284" i="14"/>
  <c r="G284" i="14"/>
  <c r="E284" i="14"/>
  <c r="BI280" i="14"/>
  <c r="BH280" i="14"/>
  <c r="BG280" i="14"/>
  <c r="BF280" i="14"/>
  <c r="BE280" i="14"/>
  <c r="BD280" i="14"/>
  <c r="BC280" i="14"/>
  <c r="BB280" i="14"/>
  <c r="BA280" i="14"/>
  <c r="AZ280" i="14"/>
  <c r="AY280" i="14"/>
  <c r="AX280" i="14"/>
  <c r="AW280" i="14"/>
  <c r="AV280" i="14"/>
  <c r="AU280" i="14"/>
  <c r="AT280" i="14"/>
  <c r="AS280" i="14"/>
  <c r="AR280" i="14"/>
  <c r="AQ280" i="14"/>
  <c r="AP280" i="14"/>
  <c r="AO280" i="14"/>
  <c r="AN280" i="14"/>
  <c r="AM280" i="14"/>
  <c r="AL280" i="14"/>
  <c r="AK280" i="14"/>
  <c r="AJ280" i="14"/>
  <c r="AI280" i="14"/>
  <c r="AH280" i="14"/>
  <c r="AG280" i="14"/>
  <c r="AF280" i="14"/>
  <c r="AE280" i="14"/>
  <c r="AD280" i="14"/>
  <c r="AC280" i="14"/>
  <c r="AB280" i="14"/>
  <c r="AA280" i="14"/>
  <c r="Z280" i="14"/>
  <c r="Y280" i="14"/>
  <c r="X280" i="14"/>
  <c r="W280" i="14"/>
  <c r="V280" i="14"/>
  <c r="U280" i="14"/>
  <c r="T280" i="14"/>
  <c r="S280" i="14"/>
  <c r="R280" i="14"/>
  <c r="Q280" i="14"/>
  <c r="P280" i="14"/>
  <c r="O280" i="14"/>
  <c r="N280" i="14"/>
  <c r="M280" i="14"/>
  <c r="L280" i="14"/>
  <c r="K280" i="14"/>
  <c r="J280" i="14"/>
  <c r="I280" i="14"/>
  <c r="H280" i="14"/>
  <c r="G280" i="14"/>
  <c r="E280" i="14"/>
  <c r="BI276" i="14"/>
  <c r="BH276" i="14"/>
  <c r="BG276" i="14"/>
  <c r="BF276" i="14"/>
  <c r="BE276" i="14"/>
  <c r="BD276" i="14"/>
  <c r="BC276" i="14"/>
  <c r="BB276" i="14"/>
  <c r="BA276" i="14"/>
  <c r="AZ276" i="14"/>
  <c r="AY276" i="14"/>
  <c r="AX276" i="14"/>
  <c r="AW276" i="14"/>
  <c r="AV276" i="14"/>
  <c r="AU276" i="14"/>
  <c r="AT276" i="14"/>
  <c r="AS276" i="14"/>
  <c r="AR276" i="14"/>
  <c r="AQ276" i="14"/>
  <c r="AP276" i="14"/>
  <c r="AO276" i="14"/>
  <c r="AN276" i="14"/>
  <c r="AM276" i="14"/>
  <c r="AL276" i="14"/>
  <c r="AK276" i="14"/>
  <c r="AJ276" i="14"/>
  <c r="AI276" i="14"/>
  <c r="AH276" i="14"/>
  <c r="AG276" i="14"/>
  <c r="AF276" i="14"/>
  <c r="AE276" i="14"/>
  <c r="AD276" i="14"/>
  <c r="AC276" i="14"/>
  <c r="AB276" i="14"/>
  <c r="AA276" i="14"/>
  <c r="Z276" i="14"/>
  <c r="Y276" i="14"/>
  <c r="X276" i="14"/>
  <c r="W276" i="14"/>
  <c r="V276" i="14"/>
  <c r="U276" i="14"/>
  <c r="T276" i="14"/>
  <c r="S276" i="14"/>
  <c r="R276" i="14"/>
  <c r="Q276" i="14"/>
  <c r="P276" i="14"/>
  <c r="O276" i="14"/>
  <c r="N276" i="14"/>
  <c r="M276" i="14"/>
  <c r="L276" i="14"/>
  <c r="K276" i="14"/>
  <c r="J276" i="14"/>
  <c r="I276" i="14"/>
  <c r="H276" i="14"/>
  <c r="G276" i="14"/>
  <c r="E276" i="14"/>
  <c r="BI272" i="14"/>
  <c r="BH272" i="14"/>
  <c r="BG272" i="14"/>
  <c r="BF272" i="14"/>
  <c r="BE272" i="14"/>
  <c r="BD272" i="14"/>
  <c r="BC272" i="14"/>
  <c r="BB272" i="14"/>
  <c r="BA272" i="14"/>
  <c r="AZ272" i="14"/>
  <c r="AY272" i="14"/>
  <c r="AX272" i="14"/>
  <c r="AW272" i="14"/>
  <c r="AV272" i="14"/>
  <c r="AU272" i="14"/>
  <c r="AT272" i="14"/>
  <c r="AS272" i="14"/>
  <c r="AR272" i="14"/>
  <c r="AQ272" i="14"/>
  <c r="AP272" i="14"/>
  <c r="AO272" i="14"/>
  <c r="AN272" i="14"/>
  <c r="AM272" i="14"/>
  <c r="AL272" i="14"/>
  <c r="AK272" i="14"/>
  <c r="AJ272" i="14"/>
  <c r="AI272" i="14"/>
  <c r="AH272" i="14"/>
  <c r="AG272" i="14"/>
  <c r="AF272" i="14"/>
  <c r="AE272" i="14"/>
  <c r="AD272" i="14"/>
  <c r="AC272" i="14"/>
  <c r="AB272" i="14"/>
  <c r="AA272" i="14"/>
  <c r="Z272" i="14"/>
  <c r="Y272" i="14"/>
  <c r="X272" i="14"/>
  <c r="W272" i="14"/>
  <c r="V272" i="14"/>
  <c r="U272" i="14"/>
  <c r="T272" i="14"/>
  <c r="S272" i="14"/>
  <c r="R272" i="14"/>
  <c r="Q272" i="14"/>
  <c r="P272" i="14"/>
  <c r="O272" i="14"/>
  <c r="N272" i="14"/>
  <c r="M272" i="14"/>
  <c r="L272" i="14"/>
  <c r="K272" i="14"/>
  <c r="J272" i="14"/>
  <c r="I272" i="14"/>
  <c r="H272" i="14"/>
  <c r="G272" i="14"/>
  <c r="E272" i="14"/>
  <c r="BI266" i="14"/>
  <c r="BH266" i="14"/>
  <c r="BG266" i="14"/>
  <c r="BF266" i="14"/>
  <c r="BE266" i="14"/>
  <c r="BD266" i="14"/>
  <c r="BC266" i="14"/>
  <c r="BB266" i="14"/>
  <c r="BA266" i="14"/>
  <c r="AZ266" i="14"/>
  <c r="AY266" i="14"/>
  <c r="AX266" i="14"/>
  <c r="AW266" i="14"/>
  <c r="AV266" i="14"/>
  <c r="AU266" i="14"/>
  <c r="AT266" i="14"/>
  <c r="AS266" i="14"/>
  <c r="AR266" i="14"/>
  <c r="AQ266" i="14"/>
  <c r="AP266" i="14"/>
  <c r="AO266" i="14"/>
  <c r="AN266" i="14"/>
  <c r="AM266" i="14"/>
  <c r="AL266" i="14"/>
  <c r="AK266" i="14"/>
  <c r="AJ266" i="14"/>
  <c r="AI266" i="14"/>
  <c r="AH266" i="14"/>
  <c r="AG266" i="14"/>
  <c r="AF266" i="14"/>
  <c r="AE266" i="14"/>
  <c r="AD266" i="14"/>
  <c r="AC266" i="14"/>
  <c r="AB266" i="14"/>
  <c r="AA266" i="14"/>
  <c r="Z266" i="14"/>
  <c r="Y266" i="14"/>
  <c r="X266" i="14"/>
  <c r="W266" i="14"/>
  <c r="V266" i="14"/>
  <c r="U266" i="14"/>
  <c r="T266" i="14"/>
  <c r="S266" i="14"/>
  <c r="R266" i="14"/>
  <c r="Q266" i="14"/>
  <c r="P266" i="14"/>
  <c r="O266" i="14"/>
  <c r="N266" i="14"/>
  <c r="M266" i="14"/>
  <c r="L266" i="14"/>
  <c r="K266" i="14"/>
  <c r="J266" i="14"/>
  <c r="I266" i="14"/>
  <c r="H266" i="14"/>
  <c r="G266" i="14"/>
  <c r="E266" i="14"/>
  <c r="BI261" i="14"/>
  <c r="BH261" i="14"/>
  <c r="BG261" i="14"/>
  <c r="BF261" i="14"/>
  <c r="BE261" i="14"/>
  <c r="BD261" i="14"/>
  <c r="BC261" i="14"/>
  <c r="BB261" i="14"/>
  <c r="BA261" i="14"/>
  <c r="AZ261" i="14"/>
  <c r="AY261" i="14"/>
  <c r="AX261" i="14"/>
  <c r="AW261" i="14"/>
  <c r="AV261" i="14"/>
  <c r="AU261" i="14"/>
  <c r="AT261" i="14"/>
  <c r="AS261" i="14"/>
  <c r="AR261" i="14"/>
  <c r="AQ261" i="14"/>
  <c r="AP261" i="14"/>
  <c r="AO261" i="14"/>
  <c r="AN261" i="14"/>
  <c r="AM261" i="14"/>
  <c r="AL261" i="14"/>
  <c r="AK261" i="14"/>
  <c r="AJ261" i="14"/>
  <c r="AI261" i="14"/>
  <c r="AH261" i="14"/>
  <c r="AG261" i="14"/>
  <c r="AF261" i="14"/>
  <c r="AE261" i="14"/>
  <c r="AD261" i="14"/>
  <c r="AC261" i="14"/>
  <c r="AB261" i="14"/>
  <c r="AA261" i="14"/>
  <c r="Z261" i="14"/>
  <c r="Y261" i="14"/>
  <c r="X261" i="14"/>
  <c r="W261" i="14"/>
  <c r="V261" i="14"/>
  <c r="U261" i="14"/>
  <c r="T261" i="14"/>
  <c r="S261" i="14"/>
  <c r="R261" i="14"/>
  <c r="Q261" i="14"/>
  <c r="P261" i="14"/>
  <c r="O261" i="14"/>
  <c r="N261" i="14"/>
  <c r="M261" i="14"/>
  <c r="L261" i="14"/>
  <c r="K261" i="14"/>
  <c r="J261" i="14"/>
  <c r="I261" i="14"/>
  <c r="H261" i="14"/>
  <c r="G261" i="14"/>
  <c r="E261" i="14"/>
  <c r="BI255" i="14"/>
  <c r="BH255" i="14"/>
  <c r="BG255" i="14"/>
  <c r="BF255" i="14"/>
  <c r="BE255" i="14"/>
  <c r="BD255" i="14"/>
  <c r="BC255" i="14"/>
  <c r="BB255" i="14"/>
  <c r="BA255" i="14"/>
  <c r="AZ255" i="14"/>
  <c r="AY255" i="14"/>
  <c r="AX255" i="14"/>
  <c r="AW255" i="14"/>
  <c r="AV255" i="14"/>
  <c r="AU255" i="14"/>
  <c r="AT255" i="14"/>
  <c r="AS255" i="14"/>
  <c r="AR255" i="14"/>
  <c r="AQ255" i="14"/>
  <c r="AP255" i="14"/>
  <c r="AO255" i="14"/>
  <c r="AN255" i="14"/>
  <c r="AM255" i="14"/>
  <c r="AL255" i="14"/>
  <c r="AK255" i="14"/>
  <c r="AJ255" i="14"/>
  <c r="AI255" i="14"/>
  <c r="AH255" i="14"/>
  <c r="AG255" i="14"/>
  <c r="AF255" i="14"/>
  <c r="AE255" i="14"/>
  <c r="AD255" i="14"/>
  <c r="AC255" i="14"/>
  <c r="AB255" i="14"/>
  <c r="AA255" i="14"/>
  <c r="Z255" i="14"/>
  <c r="Y255" i="14"/>
  <c r="X255" i="14"/>
  <c r="W255" i="14"/>
  <c r="V255" i="14"/>
  <c r="U255" i="14"/>
  <c r="T255" i="14"/>
  <c r="S255" i="14"/>
  <c r="R255" i="14"/>
  <c r="Q255" i="14"/>
  <c r="P255" i="14"/>
  <c r="O255" i="14"/>
  <c r="N255" i="14"/>
  <c r="M255" i="14"/>
  <c r="L255" i="14"/>
  <c r="K255" i="14"/>
  <c r="J255" i="14"/>
  <c r="I255" i="14"/>
  <c r="H255" i="14"/>
  <c r="G255" i="14"/>
  <c r="E255" i="14"/>
  <c r="BI254" i="14"/>
  <c r="BH254" i="14"/>
  <c r="BG254" i="14"/>
  <c r="BF254" i="14"/>
  <c r="BE254" i="14"/>
  <c r="BD254" i="14"/>
  <c r="BC254" i="14"/>
  <c r="BB254" i="14"/>
  <c r="BA254" i="14"/>
  <c r="AZ254" i="14"/>
  <c r="AY254" i="14"/>
  <c r="AX254" i="14"/>
  <c r="AW254" i="14"/>
  <c r="AV254" i="14"/>
  <c r="AU254" i="14"/>
  <c r="AT254" i="14"/>
  <c r="AS254" i="14"/>
  <c r="AR254" i="14"/>
  <c r="AQ254" i="14"/>
  <c r="AP254" i="14"/>
  <c r="AO254" i="14"/>
  <c r="AN254" i="14"/>
  <c r="AM254" i="14"/>
  <c r="AL254" i="14"/>
  <c r="AK254" i="14"/>
  <c r="AJ254" i="14"/>
  <c r="AI254" i="14"/>
  <c r="AH254" i="14"/>
  <c r="AG254" i="14"/>
  <c r="AF254" i="14"/>
  <c r="AE254" i="14"/>
  <c r="AD254" i="14"/>
  <c r="AC254" i="14"/>
  <c r="AB254" i="14"/>
  <c r="AA254" i="14"/>
  <c r="Z254" i="14"/>
  <c r="Y254" i="14"/>
  <c r="X254" i="14"/>
  <c r="W254" i="14"/>
  <c r="V254" i="14"/>
  <c r="U254" i="14"/>
  <c r="T254" i="14"/>
  <c r="S254" i="14"/>
  <c r="R254" i="14"/>
  <c r="Q254" i="14"/>
  <c r="P254" i="14"/>
  <c r="O254" i="14"/>
  <c r="N254" i="14"/>
  <c r="M254" i="14"/>
  <c r="L254" i="14"/>
  <c r="K254" i="14"/>
  <c r="J254" i="14"/>
  <c r="I254" i="14"/>
  <c r="H254" i="14"/>
  <c r="G254" i="14"/>
  <c r="E254" i="14"/>
  <c r="BI251" i="14"/>
  <c r="BH251" i="14"/>
  <c r="BG251" i="14"/>
  <c r="BF251" i="14"/>
  <c r="BE251" i="14"/>
  <c r="BD251" i="14"/>
  <c r="BC251" i="14"/>
  <c r="BB251" i="14"/>
  <c r="BA251" i="14"/>
  <c r="AZ251" i="14"/>
  <c r="AY251" i="14"/>
  <c r="AX251" i="14"/>
  <c r="AW251" i="14"/>
  <c r="AV251" i="14"/>
  <c r="AU251" i="14"/>
  <c r="AT251" i="14"/>
  <c r="AS251" i="14"/>
  <c r="AR251" i="14"/>
  <c r="AQ251" i="14"/>
  <c r="AP251" i="14"/>
  <c r="AO251" i="14"/>
  <c r="AN251" i="14"/>
  <c r="AM251" i="14"/>
  <c r="AL251" i="14"/>
  <c r="AK251" i="14"/>
  <c r="AJ251" i="14"/>
  <c r="AI251" i="14"/>
  <c r="AH251" i="14"/>
  <c r="AG251" i="14"/>
  <c r="AF251" i="14"/>
  <c r="AE251" i="14"/>
  <c r="AD251" i="14"/>
  <c r="AC251" i="14"/>
  <c r="AB251" i="14"/>
  <c r="AA251" i="14"/>
  <c r="Z251" i="14"/>
  <c r="Y251" i="14"/>
  <c r="X251" i="14"/>
  <c r="W251" i="14"/>
  <c r="V251" i="14"/>
  <c r="U251" i="14"/>
  <c r="T251" i="14"/>
  <c r="S251" i="14"/>
  <c r="R251" i="14"/>
  <c r="Q251" i="14"/>
  <c r="P251" i="14"/>
  <c r="O251" i="14"/>
  <c r="N251" i="14"/>
  <c r="M251" i="14"/>
  <c r="L251" i="14"/>
  <c r="K251" i="14"/>
  <c r="J251" i="14"/>
  <c r="I251" i="14"/>
  <c r="H251" i="14"/>
  <c r="G251" i="14"/>
  <c r="E251" i="14"/>
  <c r="BI250" i="14"/>
  <c r="BH250" i="14"/>
  <c r="BG250" i="14"/>
  <c r="BF250" i="14"/>
  <c r="BE250" i="14"/>
  <c r="BD250" i="14"/>
  <c r="BC250" i="14"/>
  <c r="BB250" i="14"/>
  <c r="BA250" i="14"/>
  <c r="AZ250" i="14"/>
  <c r="AY250" i="14"/>
  <c r="AX250" i="14"/>
  <c r="AW250" i="14"/>
  <c r="AV250" i="14"/>
  <c r="AU250" i="14"/>
  <c r="AT250" i="14"/>
  <c r="AS250" i="14"/>
  <c r="AR250" i="14"/>
  <c r="AQ250" i="14"/>
  <c r="AP250" i="14"/>
  <c r="AO250" i="14"/>
  <c r="AN250" i="14"/>
  <c r="AM250" i="14"/>
  <c r="AL250" i="14"/>
  <c r="AK250" i="14"/>
  <c r="AJ250" i="14"/>
  <c r="AI250" i="14"/>
  <c r="AH250" i="14"/>
  <c r="AG250" i="14"/>
  <c r="AF250" i="14"/>
  <c r="AE250" i="14"/>
  <c r="AD250" i="14"/>
  <c r="AC250" i="14"/>
  <c r="AB250" i="14"/>
  <c r="AA250" i="14"/>
  <c r="Z250" i="14"/>
  <c r="Y250" i="14"/>
  <c r="X250" i="14"/>
  <c r="W250" i="14"/>
  <c r="V250" i="14"/>
  <c r="U250" i="14"/>
  <c r="T250" i="14"/>
  <c r="S250" i="14"/>
  <c r="R250" i="14"/>
  <c r="Q250" i="14"/>
  <c r="P250" i="14"/>
  <c r="O250" i="14"/>
  <c r="N250" i="14"/>
  <c r="M250" i="14"/>
  <c r="L250" i="14"/>
  <c r="K250" i="14"/>
  <c r="J250" i="14"/>
  <c r="I250" i="14"/>
  <c r="H250" i="14"/>
  <c r="G250" i="14"/>
  <c r="E250" i="14"/>
  <c r="I247" i="14"/>
  <c r="G247" i="14"/>
  <c r="F247" i="14"/>
  <c r="E247" i="14"/>
  <c r="I244" i="14"/>
  <c r="G244" i="14"/>
  <c r="F244" i="14"/>
  <c r="E244" i="14"/>
  <c r="I243" i="14"/>
  <c r="H243" i="14"/>
  <c r="G243" i="14"/>
  <c r="F243" i="14"/>
  <c r="E243" i="14"/>
  <c r="BI239" i="14"/>
  <c r="BH239" i="14"/>
  <c r="BG239" i="14"/>
  <c r="BF239" i="14"/>
  <c r="BE239" i="14"/>
  <c r="BD239" i="14"/>
  <c r="BC239" i="14"/>
  <c r="BB239" i="14"/>
  <c r="BA239" i="14"/>
  <c r="AZ239" i="14"/>
  <c r="AY239" i="14"/>
  <c r="AX239" i="14"/>
  <c r="AW239" i="14"/>
  <c r="AV239" i="14"/>
  <c r="AU239" i="14"/>
  <c r="AT239" i="14"/>
  <c r="AS239" i="14"/>
  <c r="AR239" i="14"/>
  <c r="AQ239" i="14"/>
  <c r="AP239" i="14"/>
  <c r="AO239" i="14"/>
  <c r="AN239" i="14"/>
  <c r="AM239" i="14"/>
  <c r="AL239" i="14"/>
  <c r="AK239" i="14"/>
  <c r="AJ239" i="14"/>
  <c r="AI239" i="14"/>
  <c r="AH239" i="14"/>
  <c r="AG239" i="14"/>
  <c r="AF239" i="14"/>
  <c r="AE239" i="14"/>
  <c r="AD239" i="14"/>
  <c r="AC239" i="14"/>
  <c r="AB239" i="14"/>
  <c r="AA239" i="14"/>
  <c r="Z239" i="14"/>
  <c r="Y239" i="14"/>
  <c r="X239" i="14"/>
  <c r="W239" i="14"/>
  <c r="V239" i="14"/>
  <c r="U239" i="14"/>
  <c r="T239" i="14"/>
  <c r="S239" i="14"/>
  <c r="R239" i="14"/>
  <c r="Q239" i="14"/>
  <c r="P239" i="14"/>
  <c r="O239" i="14"/>
  <c r="N239" i="14"/>
  <c r="M239" i="14"/>
  <c r="L239" i="14"/>
  <c r="K239" i="14"/>
  <c r="J239" i="14"/>
  <c r="I239" i="14"/>
  <c r="H239" i="14"/>
  <c r="G239" i="14"/>
  <c r="F239" i="14"/>
  <c r="E239" i="14"/>
  <c r="BI238" i="14"/>
  <c r="BH238" i="14"/>
  <c r="BG238" i="14"/>
  <c r="BF238" i="14"/>
  <c r="BE238" i="14"/>
  <c r="BD238" i="14"/>
  <c r="BC238" i="14"/>
  <c r="BB238" i="14"/>
  <c r="BA238" i="14"/>
  <c r="AZ238" i="14"/>
  <c r="AY238" i="14"/>
  <c r="AX238" i="14"/>
  <c r="AW238" i="14"/>
  <c r="AV238" i="14"/>
  <c r="AU238" i="14"/>
  <c r="AT238" i="14"/>
  <c r="AS238" i="14"/>
  <c r="AR238" i="14"/>
  <c r="AQ238" i="14"/>
  <c r="AP238" i="14"/>
  <c r="AO238" i="14"/>
  <c r="AN238" i="14"/>
  <c r="AM238" i="14"/>
  <c r="AL238" i="14"/>
  <c r="AK238" i="14"/>
  <c r="AJ238" i="14"/>
  <c r="AI238" i="14"/>
  <c r="AH238" i="14"/>
  <c r="AG238" i="14"/>
  <c r="AF238" i="14"/>
  <c r="AE238" i="14"/>
  <c r="AD238" i="14"/>
  <c r="AC238" i="14"/>
  <c r="AB238" i="14"/>
  <c r="AA238" i="14"/>
  <c r="Z238" i="14"/>
  <c r="Y238" i="14"/>
  <c r="X238" i="14"/>
  <c r="W238" i="14"/>
  <c r="V238" i="14"/>
  <c r="U238" i="14"/>
  <c r="T238" i="14"/>
  <c r="S238" i="14"/>
  <c r="R238" i="14"/>
  <c r="Q238" i="14"/>
  <c r="P238" i="14"/>
  <c r="O238" i="14"/>
  <c r="N238" i="14"/>
  <c r="M238" i="14"/>
  <c r="L238" i="14"/>
  <c r="K238" i="14"/>
  <c r="J238" i="14"/>
  <c r="I238" i="14"/>
  <c r="H238" i="14"/>
  <c r="G238" i="14"/>
  <c r="F238" i="14"/>
  <c r="E238" i="14"/>
  <c r="BI142" i="14"/>
  <c r="BH142" i="14"/>
  <c r="BG142" i="14"/>
  <c r="BF142" i="14"/>
  <c r="BE142" i="14"/>
  <c r="BD142" i="14"/>
  <c r="BC142" i="14"/>
  <c r="BB142"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W142" i="14"/>
  <c r="V142" i="14"/>
  <c r="U142" i="14"/>
  <c r="T142" i="14"/>
  <c r="S142" i="14"/>
  <c r="R142" i="14"/>
  <c r="Q142" i="14"/>
  <c r="P142" i="14"/>
  <c r="O142" i="14"/>
  <c r="N142" i="14"/>
  <c r="M142" i="14"/>
  <c r="L142" i="14"/>
  <c r="K142" i="14"/>
  <c r="J142" i="14"/>
  <c r="I142" i="14"/>
  <c r="H142" i="14"/>
  <c r="G142" i="14"/>
  <c r="F142" i="14"/>
  <c r="E142" i="14"/>
  <c r="BI141" i="14"/>
  <c r="BH141" i="14"/>
  <c r="BG141" i="14"/>
  <c r="BF141" i="14"/>
  <c r="BE141" i="14"/>
  <c r="BD141" i="14"/>
  <c r="BC141" i="14"/>
  <c r="BB141" i="14"/>
  <c r="BA141" i="14"/>
  <c r="AZ141" i="14"/>
  <c r="AY141" i="14"/>
  <c r="AX141" i="14"/>
  <c r="AW141" i="14"/>
  <c r="AV141" i="14"/>
  <c r="AU141" i="14"/>
  <c r="AT141" i="14"/>
  <c r="AS141" i="14"/>
  <c r="AR141" i="14"/>
  <c r="AQ141" i="14"/>
  <c r="AP141" i="14"/>
  <c r="AO141" i="14"/>
  <c r="AN141" i="14"/>
  <c r="AM141" i="14"/>
  <c r="AL141" i="14"/>
  <c r="AK141" i="14"/>
  <c r="AJ141" i="14"/>
  <c r="AI141" i="14"/>
  <c r="AH141" i="14"/>
  <c r="AG141" i="14"/>
  <c r="AF141" i="14"/>
  <c r="AE141" i="14"/>
  <c r="AD141" i="14"/>
  <c r="AC141" i="14"/>
  <c r="AB141" i="14"/>
  <c r="AA141" i="14"/>
  <c r="Z141" i="14"/>
  <c r="Y141" i="14"/>
  <c r="X141" i="14"/>
  <c r="W141" i="14"/>
  <c r="V141" i="14"/>
  <c r="U141" i="14"/>
  <c r="T141" i="14"/>
  <c r="S141" i="14"/>
  <c r="R141" i="14"/>
  <c r="Q141" i="14"/>
  <c r="P141" i="14"/>
  <c r="O141" i="14"/>
  <c r="N141" i="14"/>
  <c r="M141" i="14"/>
  <c r="L141" i="14"/>
  <c r="K141" i="14"/>
  <c r="J141" i="14"/>
  <c r="I141" i="14"/>
  <c r="H141" i="14"/>
  <c r="G141" i="14"/>
  <c r="F141" i="14"/>
  <c r="E141" i="14"/>
  <c r="BI232" i="14"/>
  <c r="BH232" i="14"/>
  <c r="BG232" i="14"/>
  <c r="BF232" i="14"/>
  <c r="BE232" i="14"/>
  <c r="BD232" i="14"/>
  <c r="BC232" i="14"/>
  <c r="BB232" i="14"/>
  <c r="BA232" i="14"/>
  <c r="AZ232" i="14"/>
  <c r="AY232" i="14"/>
  <c r="AX232" i="14"/>
  <c r="AW232" i="14"/>
  <c r="AV232" i="14"/>
  <c r="AU232" i="14"/>
  <c r="AT232" i="14"/>
  <c r="AS232" i="14"/>
  <c r="AR232" i="14"/>
  <c r="AQ232" i="14"/>
  <c r="AP232" i="14"/>
  <c r="AO232" i="14"/>
  <c r="AN232" i="14"/>
  <c r="AM232" i="14"/>
  <c r="AL232" i="14"/>
  <c r="AK232" i="14"/>
  <c r="AJ232" i="14"/>
  <c r="AI232" i="14"/>
  <c r="AH232" i="14"/>
  <c r="AG232" i="14"/>
  <c r="AF232" i="14"/>
  <c r="AE232" i="14"/>
  <c r="AD232" i="14"/>
  <c r="AC232" i="14"/>
  <c r="AB232" i="14"/>
  <c r="AA232" i="14"/>
  <c r="Z232" i="14"/>
  <c r="Y232" i="14"/>
  <c r="X232" i="14"/>
  <c r="W232" i="14"/>
  <c r="V232" i="14"/>
  <c r="U232" i="14"/>
  <c r="T232" i="14"/>
  <c r="S232" i="14"/>
  <c r="R232" i="14"/>
  <c r="Q232" i="14"/>
  <c r="P232" i="14"/>
  <c r="O232" i="14"/>
  <c r="N232" i="14"/>
  <c r="M232" i="14"/>
  <c r="L232" i="14"/>
  <c r="K232" i="14"/>
  <c r="J232" i="14"/>
  <c r="I232" i="14"/>
  <c r="H232" i="14"/>
  <c r="G232" i="14"/>
  <c r="E232" i="14"/>
  <c r="I229" i="14"/>
  <c r="G229" i="14"/>
  <c r="F229" i="14"/>
  <c r="E229" i="14"/>
  <c r="I225" i="14"/>
  <c r="G225" i="14"/>
  <c r="F225" i="14"/>
  <c r="E225" i="14"/>
  <c r="BI222" i="14"/>
  <c r="BH222" i="14"/>
  <c r="BG222" i="14"/>
  <c r="BF222" i="14"/>
  <c r="BE222" i="14"/>
  <c r="BD222" i="14"/>
  <c r="BC222" i="14"/>
  <c r="BB222" i="14"/>
  <c r="BA222" i="14"/>
  <c r="AZ222" i="14"/>
  <c r="AY222" i="14"/>
  <c r="AX222" i="14"/>
  <c r="AW222" i="14"/>
  <c r="AV222" i="14"/>
  <c r="AU222" i="14"/>
  <c r="AT222" i="14"/>
  <c r="AS222" i="14"/>
  <c r="AR222" i="14"/>
  <c r="AQ222" i="14"/>
  <c r="AP222" i="14"/>
  <c r="AO222" i="14"/>
  <c r="AN222" i="14"/>
  <c r="AM222" i="14"/>
  <c r="AL222" i="14"/>
  <c r="AK222" i="14"/>
  <c r="AJ222" i="14"/>
  <c r="AI222" i="14"/>
  <c r="AH222" i="14"/>
  <c r="AG222" i="14"/>
  <c r="AF222" i="14"/>
  <c r="AE222" i="14"/>
  <c r="AD222" i="14"/>
  <c r="AC222" i="14"/>
  <c r="AB222" i="14"/>
  <c r="AA222" i="14"/>
  <c r="Z222" i="14"/>
  <c r="Y222" i="14"/>
  <c r="X222" i="14"/>
  <c r="W222" i="14"/>
  <c r="V222" i="14"/>
  <c r="U222" i="14"/>
  <c r="T222" i="14"/>
  <c r="S222" i="14"/>
  <c r="R222" i="14"/>
  <c r="Q222" i="14"/>
  <c r="P222" i="14"/>
  <c r="O222" i="14"/>
  <c r="N222" i="14"/>
  <c r="M222" i="14"/>
  <c r="L222" i="14"/>
  <c r="K222" i="14"/>
  <c r="J222" i="14"/>
  <c r="I222" i="14"/>
  <c r="G222" i="14"/>
  <c r="F222" i="14"/>
  <c r="E222" i="14"/>
  <c r="BI221" i="14"/>
  <c r="BH221" i="14"/>
  <c r="BG221" i="14"/>
  <c r="BG223" i="14" s="1"/>
  <c r="BG225" i="14" s="1"/>
  <c r="BF221" i="14"/>
  <c r="BE221" i="14"/>
  <c r="BD221" i="14"/>
  <c r="BC221" i="14"/>
  <c r="BC223" i="14" s="1"/>
  <c r="BC225" i="14" s="1"/>
  <c r="BB221" i="14"/>
  <c r="BA221" i="14"/>
  <c r="AZ221" i="14"/>
  <c r="AY221" i="14"/>
  <c r="AY223" i="14" s="1"/>
  <c r="AY225" i="14" s="1"/>
  <c r="AX221" i="14"/>
  <c r="AW221" i="14"/>
  <c r="AV221" i="14"/>
  <c r="AU221" i="14"/>
  <c r="AU223" i="14" s="1"/>
  <c r="AU225" i="14" s="1"/>
  <c r="AT221" i="14"/>
  <c r="AS221" i="14"/>
  <c r="AR221" i="14"/>
  <c r="AQ221" i="14"/>
  <c r="AQ223" i="14" s="1"/>
  <c r="AQ225" i="14" s="1"/>
  <c r="AP221" i="14"/>
  <c r="AO221" i="14"/>
  <c r="AN221" i="14"/>
  <c r="AM221" i="14"/>
  <c r="AM223" i="14" s="1"/>
  <c r="AM225" i="14" s="1"/>
  <c r="AL221" i="14"/>
  <c r="AK221" i="14"/>
  <c r="AJ221" i="14"/>
  <c r="AI221" i="14"/>
  <c r="AI223" i="14" s="1"/>
  <c r="AI225" i="14" s="1"/>
  <c r="AH221" i="14"/>
  <c r="AG221" i="14"/>
  <c r="AF221" i="14"/>
  <c r="AE221" i="14"/>
  <c r="AE223" i="14" s="1"/>
  <c r="AE225" i="14" s="1"/>
  <c r="AD221" i="14"/>
  <c r="AC221" i="14"/>
  <c r="AB221" i="14"/>
  <c r="AA221" i="14"/>
  <c r="AA223" i="14" s="1"/>
  <c r="AA225" i="14" s="1"/>
  <c r="Z221" i="14"/>
  <c r="Y221" i="14"/>
  <c r="X221" i="14"/>
  <c r="W221" i="14"/>
  <c r="W223" i="14" s="1"/>
  <c r="W225" i="14" s="1"/>
  <c r="V221" i="14"/>
  <c r="U221" i="14"/>
  <c r="T221" i="14"/>
  <c r="S221" i="14"/>
  <c r="S223" i="14" s="1"/>
  <c r="S225" i="14" s="1"/>
  <c r="R221" i="14"/>
  <c r="Q221" i="14"/>
  <c r="P221" i="14"/>
  <c r="O221" i="14"/>
  <c r="O223" i="14" s="1"/>
  <c r="O225" i="14" s="1"/>
  <c r="N221" i="14"/>
  <c r="M221" i="14"/>
  <c r="L221" i="14"/>
  <c r="K221" i="14"/>
  <c r="J221" i="14"/>
  <c r="I221" i="14"/>
  <c r="G221" i="14"/>
  <c r="F221" i="14"/>
  <c r="E221" i="14"/>
  <c r="BI219" i="14"/>
  <c r="BH219" i="14"/>
  <c r="BG219" i="14"/>
  <c r="BF219" i="14"/>
  <c r="BE219" i="14"/>
  <c r="BD219" i="14"/>
  <c r="BC219" i="14"/>
  <c r="BB219" i="14"/>
  <c r="BA219" i="14"/>
  <c r="AZ219" i="14"/>
  <c r="AY219" i="14"/>
  <c r="AX219" i="14"/>
  <c r="AW219" i="14"/>
  <c r="AV219" i="14"/>
  <c r="AU219" i="14"/>
  <c r="AT219" i="14"/>
  <c r="AS219" i="14"/>
  <c r="AR219" i="14"/>
  <c r="AQ219" i="14"/>
  <c r="AP219" i="14"/>
  <c r="AO219" i="14"/>
  <c r="AN219" i="14"/>
  <c r="AM219" i="14"/>
  <c r="AL219" i="14"/>
  <c r="AK219" i="14"/>
  <c r="AJ219" i="14"/>
  <c r="AI219" i="14"/>
  <c r="AH219" i="14"/>
  <c r="AG219" i="14"/>
  <c r="AF219" i="14"/>
  <c r="AE219" i="14"/>
  <c r="AD219" i="14"/>
  <c r="AC219" i="14"/>
  <c r="AB219" i="14"/>
  <c r="AA219" i="14"/>
  <c r="Z219" i="14"/>
  <c r="Y219" i="14"/>
  <c r="X219" i="14"/>
  <c r="W219" i="14"/>
  <c r="V219" i="14"/>
  <c r="U219" i="14"/>
  <c r="T219" i="14"/>
  <c r="S219" i="14"/>
  <c r="R219" i="14"/>
  <c r="Q219" i="14"/>
  <c r="P219" i="14"/>
  <c r="O219" i="14"/>
  <c r="N219" i="14"/>
  <c r="M219" i="14"/>
  <c r="L219" i="14"/>
  <c r="K219" i="14"/>
  <c r="J219" i="14"/>
  <c r="I219" i="14"/>
  <c r="H219" i="14"/>
  <c r="G219" i="14"/>
  <c r="F219" i="14"/>
  <c r="E219" i="14"/>
  <c r="BI217" i="14"/>
  <c r="BH217" i="14"/>
  <c r="BG217" i="14"/>
  <c r="BF217" i="14"/>
  <c r="BE217" i="14"/>
  <c r="BD217" i="14"/>
  <c r="BC217" i="14"/>
  <c r="BB217" i="14"/>
  <c r="BA217" i="14"/>
  <c r="AZ217" i="14"/>
  <c r="AY217" i="14"/>
  <c r="AX217" i="14"/>
  <c r="AW217" i="14"/>
  <c r="AV217" i="14"/>
  <c r="AU217" i="14"/>
  <c r="AT217" i="14"/>
  <c r="AS217" i="14"/>
  <c r="AR217" i="14"/>
  <c r="AQ217" i="14"/>
  <c r="AP217" i="14"/>
  <c r="AO217" i="14"/>
  <c r="AN217" i="14"/>
  <c r="AM217" i="14"/>
  <c r="AL217" i="14"/>
  <c r="AK217" i="14"/>
  <c r="AJ217" i="14"/>
  <c r="AI217" i="14"/>
  <c r="AH217" i="14"/>
  <c r="AG217" i="14"/>
  <c r="AF217" i="14"/>
  <c r="AE217" i="14"/>
  <c r="AD217" i="14"/>
  <c r="AC217" i="14"/>
  <c r="AB217" i="14"/>
  <c r="AA217" i="14"/>
  <c r="Z217" i="14"/>
  <c r="Y217" i="14"/>
  <c r="X217" i="14"/>
  <c r="W217" i="14"/>
  <c r="V217" i="14"/>
  <c r="U217" i="14"/>
  <c r="T217" i="14"/>
  <c r="S217" i="14"/>
  <c r="R217" i="14"/>
  <c r="Q217" i="14"/>
  <c r="P217" i="14"/>
  <c r="O217" i="14"/>
  <c r="N217" i="14"/>
  <c r="M217" i="14"/>
  <c r="L217" i="14"/>
  <c r="K217" i="14"/>
  <c r="J217" i="14"/>
  <c r="I217" i="14"/>
  <c r="H217" i="14"/>
  <c r="G217" i="14"/>
  <c r="F217" i="14"/>
  <c r="E217" i="14"/>
  <c r="I240" i="14"/>
  <c r="H240" i="14"/>
  <c r="G240" i="14"/>
  <c r="F240" i="14"/>
  <c r="E240" i="14"/>
  <c r="I226" i="14"/>
  <c r="H226" i="14"/>
  <c r="G226" i="14"/>
  <c r="F226" i="14"/>
  <c r="E226" i="14"/>
  <c r="BI194" i="14"/>
  <c r="BH194" i="14"/>
  <c r="BG194" i="14"/>
  <c r="BF194" i="14"/>
  <c r="BE194" i="14"/>
  <c r="BD194" i="14"/>
  <c r="BC194" i="14"/>
  <c r="BB194" i="14"/>
  <c r="BA194" i="14"/>
  <c r="AZ194" i="14"/>
  <c r="AY194" i="14"/>
  <c r="AX194" i="14"/>
  <c r="AW194" i="14"/>
  <c r="AV194" i="14"/>
  <c r="AU194" i="14"/>
  <c r="AT194" i="14"/>
  <c r="AS194" i="14"/>
  <c r="AR194" i="14"/>
  <c r="AQ194" i="14"/>
  <c r="AP194" i="14"/>
  <c r="AO194" i="14"/>
  <c r="AN194" i="14"/>
  <c r="AM194" i="14"/>
  <c r="AL194" i="14"/>
  <c r="AK194" i="14"/>
  <c r="AJ194" i="14"/>
  <c r="AI194" i="14"/>
  <c r="AH194" i="14"/>
  <c r="AG194" i="14"/>
  <c r="AF194" i="14"/>
  <c r="AE194" i="14"/>
  <c r="AD194" i="14"/>
  <c r="AC194" i="14"/>
  <c r="AB194" i="14"/>
  <c r="AA194" i="14"/>
  <c r="Z194" i="14"/>
  <c r="Y194" i="14"/>
  <c r="X194" i="14"/>
  <c r="W194" i="14"/>
  <c r="V194" i="14"/>
  <c r="U194" i="14"/>
  <c r="T194" i="14"/>
  <c r="S194" i="14"/>
  <c r="R194" i="14"/>
  <c r="Q194" i="14"/>
  <c r="P194" i="14"/>
  <c r="O194" i="14"/>
  <c r="N194" i="14"/>
  <c r="M194" i="14"/>
  <c r="L194" i="14"/>
  <c r="K194" i="14"/>
  <c r="J194" i="14"/>
  <c r="I194" i="14"/>
  <c r="H194" i="14"/>
  <c r="G194" i="14"/>
  <c r="F194" i="14"/>
  <c r="E194" i="14"/>
  <c r="BI45" i="14"/>
  <c r="BH45" i="14"/>
  <c r="BG45" i="14"/>
  <c r="BF45" i="14"/>
  <c r="BE45" i="14"/>
  <c r="BD45" i="14"/>
  <c r="BC45" i="14"/>
  <c r="BB45" i="14"/>
  <c r="BA45" i="14"/>
  <c r="AZ45" i="14"/>
  <c r="AY45" i="14"/>
  <c r="AX45" i="14"/>
  <c r="AW45" i="14"/>
  <c r="AV45" i="14"/>
  <c r="AU45" i="14"/>
  <c r="AT45" i="14"/>
  <c r="AS45" i="14"/>
  <c r="AR45" i="14"/>
  <c r="AQ45" i="14"/>
  <c r="AP45" i="14"/>
  <c r="AO45" i="14"/>
  <c r="AN45" i="14"/>
  <c r="AM45" i="14"/>
  <c r="AL45" i="14"/>
  <c r="AK45" i="14"/>
  <c r="AJ45" i="14"/>
  <c r="AI45" i="14"/>
  <c r="AH45" i="14"/>
  <c r="AG45" i="14"/>
  <c r="AF45" i="14"/>
  <c r="AE45" i="14"/>
  <c r="AD45" i="14"/>
  <c r="AC45" i="14"/>
  <c r="AB45" i="14"/>
  <c r="AA45" i="14"/>
  <c r="Z45" i="14"/>
  <c r="Y45" i="14"/>
  <c r="X45" i="14"/>
  <c r="W45" i="14"/>
  <c r="V45" i="14"/>
  <c r="U45" i="14"/>
  <c r="T45" i="14"/>
  <c r="S45" i="14"/>
  <c r="R45" i="14"/>
  <c r="Q45" i="14"/>
  <c r="P45" i="14"/>
  <c r="O45" i="14"/>
  <c r="N45" i="14"/>
  <c r="M45" i="14"/>
  <c r="L45" i="14"/>
  <c r="K45" i="14"/>
  <c r="J45" i="14"/>
  <c r="I45" i="14"/>
  <c r="H45" i="14"/>
  <c r="G45" i="14"/>
  <c r="F45" i="14"/>
  <c r="E45" i="14"/>
  <c r="BI44" i="14"/>
  <c r="BH44" i="14"/>
  <c r="BG44" i="14"/>
  <c r="BF44" i="14"/>
  <c r="BE44" i="14"/>
  <c r="BD44" i="14"/>
  <c r="BC44" i="14"/>
  <c r="BB44" i="14"/>
  <c r="BA44" i="14"/>
  <c r="AZ44" i="14"/>
  <c r="AY44" i="14"/>
  <c r="AX44" i="14"/>
  <c r="AW44" i="14"/>
  <c r="AV44" i="14"/>
  <c r="AU44"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V44" i="14"/>
  <c r="U44" i="14"/>
  <c r="T44" i="14"/>
  <c r="S44" i="14"/>
  <c r="R44" i="14"/>
  <c r="Q44" i="14"/>
  <c r="P44" i="14"/>
  <c r="O44" i="14"/>
  <c r="N44" i="14"/>
  <c r="M44" i="14"/>
  <c r="L44" i="14"/>
  <c r="K44" i="14"/>
  <c r="J44" i="14"/>
  <c r="I44" i="14"/>
  <c r="H44" i="14"/>
  <c r="G44" i="14"/>
  <c r="F44" i="14"/>
  <c r="E44" i="14"/>
  <c r="BI212" i="14"/>
  <c r="BH212" i="14"/>
  <c r="BG212" i="14"/>
  <c r="BF212" i="14"/>
  <c r="BE212" i="14"/>
  <c r="BD212" i="14"/>
  <c r="BC212" i="14"/>
  <c r="BB212" i="14"/>
  <c r="BA212" i="14"/>
  <c r="AZ212" i="14"/>
  <c r="AY212" i="14"/>
  <c r="AX212" i="14"/>
  <c r="AW212" i="14"/>
  <c r="AV212" i="14"/>
  <c r="AU212" i="14"/>
  <c r="AT212" i="14"/>
  <c r="AS212" i="14"/>
  <c r="AR212" i="14"/>
  <c r="AQ212" i="14"/>
  <c r="AP212" i="14"/>
  <c r="AO212" i="14"/>
  <c r="AN212" i="14"/>
  <c r="AM212" i="14"/>
  <c r="AL212" i="14"/>
  <c r="AK212" i="14"/>
  <c r="AJ212" i="14"/>
  <c r="AI212" i="14"/>
  <c r="AH212" i="14"/>
  <c r="AG212" i="14"/>
  <c r="AF212" i="14"/>
  <c r="AE212" i="14"/>
  <c r="AD212" i="14"/>
  <c r="AC212" i="14"/>
  <c r="AB212" i="14"/>
  <c r="AA212" i="14"/>
  <c r="Z212" i="14"/>
  <c r="Y212" i="14"/>
  <c r="X212" i="14"/>
  <c r="W212" i="14"/>
  <c r="V212" i="14"/>
  <c r="U212" i="14"/>
  <c r="T212" i="14"/>
  <c r="S212" i="14"/>
  <c r="R212" i="14"/>
  <c r="Q212" i="14"/>
  <c r="P212" i="14"/>
  <c r="O212" i="14"/>
  <c r="N212" i="14"/>
  <c r="M212" i="14"/>
  <c r="L212" i="14"/>
  <c r="K212" i="14"/>
  <c r="J212" i="14"/>
  <c r="I212" i="14"/>
  <c r="H212" i="14"/>
  <c r="G212" i="14"/>
  <c r="E212" i="14"/>
  <c r="BI208" i="14"/>
  <c r="BH208" i="14"/>
  <c r="BG208" i="14"/>
  <c r="BF208" i="14"/>
  <c r="BE208" i="14"/>
  <c r="BD208" i="14"/>
  <c r="BC208" i="14"/>
  <c r="BB208" i="14"/>
  <c r="BA208" i="14"/>
  <c r="AZ208" i="14"/>
  <c r="AY208" i="14"/>
  <c r="AX208" i="14"/>
  <c r="AW208" i="14"/>
  <c r="AV208" i="14"/>
  <c r="AU208" i="14"/>
  <c r="AT208" i="14"/>
  <c r="AS208" i="14"/>
  <c r="AR208" i="14"/>
  <c r="AQ208" i="14"/>
  <c r="AP208" i="14"/>
  <c r="AO208" i="14"/>
  <c r="AN208" i="14"/>
  <c r="AM208" i="14"/>
  <c r="AL208" i="14"/>
  <c r="AK208" i="14"/>
  <c r="AJ208" i="14"/>
  <c r="AI208" i="14"/>
  <c r="AH208" i="14"/>
  <c r="AG208" i="14"/>
  <c r="AF208" i="14"/>
  <c r="AE208" i="14"/>
  <c r="AD208" i="14"/>
  <c r="AC208" i="14"/>
  <c r="AB208" i="14"/>
  <c r="AA208" i="14"/>
  <c r="Z208" i="14"/>
  <c r="Y208" i="14"/>
  <c r="X208" i="14"/>
  <c r="W208" i="14"/>
  <c r="V208" i="14"/>
  <c r="U208" i="14"/>
  <c r="T208" i="14"/>
  <c r="S208" i="14"/>
  <c r="R208" i="14"/>
  <c r="Q208" i="14"/>
  <c r="P208" i="14"/>
  <c r="O208" i="14"/>
  <c r="N208" i="14"/>
  <c r="M208" i="14"/>
  <c r="L208" i="14"/>
  <c r="K208" i="14"/>
  <c r="J208" i="14"/>
  <c r="I208" i="14"/>
  <c r="H208" i="14"/>
  <c r="G208" i="14"/>
  <c r="E208" i="14"/>
  <c r="BI204" i="14"/>
  <c r="BH204" i="14"/>
  <c r="BG204" i="14"/>
  <c r="BF204" i="14"/>
  <c r="BE204" i="14"/>
  <c r="BD204" i="14"/>
  <c r="BC204" i="14"/>
  <c r="BB204" i="14"/>
  <c r="BA204" i="14"/>
  <c r="AZ204" i="14"/>
  <c r="AY204" i="14"/>
  <c r="AX204" i="14"/>
  <c r="AW204" i="14"/>
  <c r="AV204" i="14"/>
  <c r="AU204" i="14"/>
  <c r="AT204" i="14"/>
  <c r="AS204" i="14"/>
  <c r="AR204" i="14"/>
  <c r="AQ204" i="14"/>
  <c r="AP204" i="14"/>
  <c r="AO204" i="14"/>
  <c r="AN204" i="14"/>
  <c r="AM204" i="14"/>
  <c r="AL204" i="14"/>
  <c r="AK204" i="14"/>
  <c r="AJ204" i="14"/>
  <c r="AI204" i="14"/>
  <c r="AH204" i="14"/>
  <c r="AG204" i="14"/>
  <c r="AF204" i="14"/>
  <c r="AE204" i="14"/>
  <c r="AD204" i="14"/>
  <c r="AC204" i="14"/>
  <c r="AB204" i="14"/>
  <c r="AA204" i="14"/>
  <c r="Z204" i="14"/>
  <c r="Y204" i="14"/>
  <c r="X204" i="14"/>
  <c r="W204" i="14"/>
  <c r="V204" i="14"/>
  <c r="U204" i="14"/>
  <c r="T204" i="14"/>
  <c r="S204" i="14"/>
  <c r="R204" i="14"/>
  <c r="Q204" i="14"/>
  <c r="P204" i="14"/>
  <c r="O204" i="14"/>
  <c r="N204" i="14"/>
  <c r="M204" i="14"/>
  <c r="L204" i="14"/>
  <c r="K204" i="14"/>
  <c r="J204" i="14"/>
  <c r="I204" i="14"/>
  <c r="H204" i="14"/>
  <c r="G204" i="14"/>
  <c r="E204" i="14"/>
  <c r="BI200" i="14"/>
  <c r="BH200" i="14"/>
  <c r="BG200" i="14"/>
  <c r="BF200" i="14"/>
  <c r="BE200" i="14"/>
  <c r="BD200" i="14"/>
  <c r="BC200" i="14"/>
  <c r="BB200" i="14"/>
  <c r="BA200" i="14"/>
  <c r="AZ200" i="14"/>
  <c r="AY200" i="14"/>
  <c r="AX200" i="14"/>
  <c r="AW200" i="14"/>
  <c r="AV200" i="14"/>
  <c r="AU200" i="14"/>
  <c r="AT200" i="14"/>
  <c r="AS200" i="14"/>
  <c r="AR200" i="14"/>
  <c r="AQ200" i="14"/>
  <c r="AP200" i="14"/>
  <c r="AO200" i="14"/>
  <c r="AN200" i="14"/>
  <c r="AM200" i="14"/>
  <c r="AL200" i="14"/>
  <c r="AK200" i="14"/>
  <c r="AJ200" i="14"/>
  <c r="AI200" i="14"/>
  <c r="AH200" i="14"/>
  <c r="AG200" i="14"/>
  <c r="AF200" i="14"/>
  <c r="AE200" i="14"/>
  <c r="AD200" i="14"/>
  <c r="AC200" i="14"/>
  <c r="AB200" i="14"/>
  <c r="AA200" i="14"/>
  <c r="Z200" i="14"/>
  <c r="Y200" i="14"/>
  <c r="X200" i="14"/>
  <c r="W200" i="14"/>
  <c r="V200" i="14"/>
  <c r="U200" i="14"/>
  <c r="T200" i="14"/>
  <c r="S200" i="14"/>
  <c r="R200" i="14"/>
  <c r="Q200" i="14"/>
  <c r="P200" i="14"/>
  <c r="O200" i="14"/>
  <c r="N200" i="14"/>
  <c r="M200" i="14"/>
  <c r="L200" i="14"/>
  <c r="K200" i="14"/>
  <c r="J200" i="14"/>
  <c r="I200" i="14"/>
  <c r="H200" i="14"/>
  <c r="G200" i="14"/>
  <c r="E200" i="14"/>
  <c r="BI211" i="14"/>
  <c r="BH211" i="14"/>
  <c r="BG211" i="14"/>
  <c r="BF211" i="14"/>
  <c r="BE211" i="14"/>
  <c r="BD211" i="14"/>
  <c r="BC211" i="14"/>
  <c r="BB211" i="14"/>
  <c r="BA211" i="14"/>
  <c r="AZ211" i="14"/>
  <c r="AY211" i="14"/>
  <c r="AX211" i="14"/>
  <c r="AW211" i="14"/>
  <c r="AV211" i="14"/>
  <c r="AU211" i="14"/>
  <c r="AT211" i="14"/>
  <c r="AS211" i="14"/>
  <c r="AR211" i="14"/>
  <c r="AQ211" i="14"/>
  <c r="AP211" i="14"/>
  <c r="AO211" i="14"/>
  <c r="AN211" i="14"/>
  <c r="AM211" i="14"/>
  <c r="AL211" i="14"/>
  <c r="AK211" i="14"/>
  <c r="AJ211" i="14"/>
  <c r="AI211" i="14"/>
  <c r="AH211" i="14"/>
  <c r="AG211" i="14"/>
  <c r="AF211" i="14"/>
  <c r="AE211" i="14"/>
  <c r="AD211" i="14"/>
  <c r="AC211" i="14"/>
  <c r="AB211" i="14"/>
  <c r="AA211" i="14"/>
  <c r="Z211" i="14"/>
  <c r="Y211" i="14"/>
  <c r="X211" i="14"/>
  <c r="W211" i="14"/>
  <c r="V211" i="14"/>
  <c r="U211" i="14"/>
  <c r="T211" i="14"/>
  <c r="S211" i="14"/>
  <c r="R211" i="14"/>
  <c r="Q211" i="14"/>
  <c r="P211" i="14"/>
  <c r="O211" i="14"/>
  <c r="N211" i="14"/>
  <c r="M211" i="14"/>
  <c r="L211" i="14"/>
  <c r="K211" i="14"/>
  <c r="J211" i="14"/>
  <c r="I211" i="14"/>
  <c r="H211" i="14"/>
  <c r="G211" i="14"/>
  <c r="E211" i="14"/>
  <c r="BI207" i="14"/>
  <c r="BH207" i="14"/>
  <c r="BG207" i="14"/>
  <c r="BF207" i="14"/>
  <c r="BE207" i="14"/>
  <c r="BD207" i="14"/>
  <c r="BC207" i="14"/>
  <c r="BB207" i="14"/>
  <c r="BA207" i="14"/>
  <c r="AZ207" i="14"/>
  <c r="AY207" i="14"/>
  <c r="AX207" i="14"/>
  <c r="AW207" i="14"/>
  <c r="AV207" i="14"/>
  <c r="AU207" i="14"/>
  <c r="AT207" i="14"/>
  <c r="AS207" i="14"/>
  <c r="AR207" i="14"/>
  <c r="AQ207" i="14"/>
  <c r="AP207" i="14"/>
  <c r="AO207" i="14"/>
  <c r="AN207" i="14"/>
  <c r="AM207" i="14"/>
  <c r="AL207" i="14"/>
  <c r="AK207" i="14"/>
  <c r="AJ207" i="14"/>
  <c r="AI207" i="14"/>
  <c r="AH207" i="14"/>
  <c r="AG207" i="14"/>
  <c r="AF207" i="14"/>
  <c r="AE207" i="14"/>
  <c r="AD207" i="14"/>
  <c r="AC207" i="14"/>
  <c r="AB207" i="14"/>
  <c r="AA207" i="14"/>
  <c r="Z207" i="14"/>
  <c r="Y207" i="14"/>
  <c r="X207" i="14"/>
  <c r="W207" i="14"/>
  <c r="V207" i="14"/>
  <c r="U207" i="14"/>
  <c r="T207" i="14"/>
  <c r="S207" i="14"/>
  <c r="R207" i="14"/>
  <c r="Q207" i="14"/>
  <c r="P207" i="14"/>
  <c r="O207" i="14"/>
  <c r="N207" i="14"/>
  <c r="M207" i="14"/>
  <c r="L207" i="14"/>
  <c r="K207" i="14"/>
  <c r="J207" i="14"/>
  <c r="I207" i="14"/>
  <c r="H207" i="14"/>
  <c r="G207" i="14"/>
  <c r="E207" i="14"/>
  <c r="BI203" i="14"/>
  <c r="BH203" i="14"/>
  <c r="BG203" i="14"/>
  <c r="BF203" i="14"/>
  <c r="BE203" i="14"/>
  <c r="BD203" i="14"/>
  <c r="BC203" i="14"/>
  <c r="BB203" i="14"/>
  <c r="BA203" i="14"/>
  <c r="AZ203" i="14"/>
  <c r="AY203" i="14"/>
  <c r="AX203" i="14"/>
  <c r="AW203" i="14"/>
  <c r="AV203" i="14"/>
  <c r="AU203" i="14"/>
  <c r="AT203" i="14"/>
  <c r="AS203" i="14"/>
  <c r="AR203" i="14"/>
  <c r="AQ203" i="14"/>
  <c r="AP203" i="14"/>
  <c r="AO203" i="14"/>
  <c r="AN203" i="14"/>
  <c r="AM203" i="14"/>
  <c r="AL203" i="14"/>
  <c r="AK203" i="14"/>
  <c r="AJ203" i="14"/>
  <c r="AI203" i="14"/>
  <c r="AH203" i="14"/>
  <c r="AG203" i="14"/>
  <c r="AF203" i="14"/>
  <c r="AE203" i="14"/>
  <c r="AD203" i="14"/>
  <c r="AC203" i="14"/>
  <c r="AB203" i="14"/>
  <c r="AA203" i="14"/>
  <c r="Z203" i="14"/>
  <c r="Y203" i="14"/>
  <c r="X203" i="14"/>
  <c r="W203" i="14"/>
  <c r="V203" i="14"/>
  <c r="U203" i="14"/>
  <c r="T203" i="14"/>
  <c r="S203" i="14"/>
  <c r="R203" i="14"/>
  <c r="Q203" i="14"/>
  <c r="P203" i="14"/>
  <c r="O203" i="14"/>
  <c r="N203" i="14"/>
  <c r="M203" i="14"/>
  <c r="L203" i="14"/>
  <c r="K203" i="14"/>
  <c r="J203" i="14"/>
  <c r="I203" i="14"/>
  <c r="H203" i="14"/>
  <c r="G203" i="14"/>
  <c r="E203" i="14"/>
  <c r="BI199" i="14"/>
  <c r="BH199" i="14"/>
  <c r="BG199" i="14"/>
  <c r="BF199" i="14"/>
  <c r="BE199" i="14"/>
  <c r="BD199" i="14"/>
  <c r="BC199" i="14"/>
  <c r="BB199" i="14"/>
  <c r="BA199" i="14"/>
  <c r="AZ199" i="14"/>
  <c r="AY199" i="14"/>
  <c r="AX199" i="14"/>
  <c r="AW199" i="14"/>
  <c r="AV199" i="14"/>
  <c r="AU199" i="14"/>
  <c r="AT199" i="14"/>
  <c r="AS199" i="14"/>
  <c r="AR199" i="14"/>
  <c r="AQ199" i="14"/>
  <c r="AP199" i="14"/>
  <c r="AO199" i="14"/>
  <c r="AN199" i="14"/>
  <c r="AM199" i="14"/>
  <c r="AL199" i="14"/>
  <c r="AK199" i="14"/>
  <c r="AJ199" i="14"/>
  <c r="AI199" i="14"/>
  <c r="AH199" i="14"/>
  <c r="AG199" i="14"/>
  <c r="AF199" i="14"/>
  <c r="AE199" i="14"/>
  <c r="AD199" i="14"/>
  <c r="AC199" i="14"/>
  <c r="AB199" i="14"/>
  <c r="AA199" i="14"/>
  <c r="Z199" i="14"/>
  <c r="Y199" i="14"/>
  <c r="X199" i="14"/>
  <c r="W199" i="14"/>
  <c r="V199" i="14"/>
  <c r="U199" i="14"/>
  <c r="T199" i="14"/>
  <c r="S199" i="14"/>
  <c r="R199" i="14"/>
  <c r="Q199" i="14"/>
  <c r="P199" i="14"/>
  <c r="O199" i="14"/>
  <c r="N199" i="14"/>
  <c r="M199" i="14"/>
  <c r="L199" i="14"/>
  <c r="K199" i="14"/>
  <c r="J199" i="14"/>
  <c r="I199" i="14"/>
  <c r="H199" i="14"/>
  <c r="G199" i="14"/>
  <c r="E199" i="14"/>
  <c r="BI97" i="14"/>
  <c r="BH97" i="14"/>
  <c r="BG97" i="14"/>
  <c r="BF97" i="14"/>
  <c r="BE97" i="14"/>
  <c r="BD97" i="14"/>
  <c r="BC97" i="14"/>
  <c r="BB97" i="14"/>
  <c r="BA97" i="14"/>
  <c r="AZ97" i="14"/>
  <c r="AY97" i="14"/>
  <c r="AX97" i="14"/>
  <c r="AW97" i="14"/>
  <c r="AV97" i="14"/>
  <c r="AU97" i="14"/>
  <c r="AT97" i="14"/>
  <c r="AS97" i="14"/>
  <c r="AR97" i="14"/>
  <c r="AQ97" i="14"/>
  <c r="AP97" i="14"/>
  <c r="AO97" i="14"/>
  <c r="AN97" i="14"/>
  <c r="AM97" i="14"/>
  <c r="AL97" i="14"/>
  <c r="AK97" i="14"/>
  <c r="AJ97" i="14"/>
  <c r="AI97" i="14"/>
  <c r="AH97" i="14"/>
  <c r="AG97" i="14"/>
  <c r="AF97" i="14"/>
  <c r="AE97" i="14"/>
  <c r="AD97" i="14"/>
  <c r="AC97" i="14"/>
  <c r="AB97" i="14"/>
  <c r="AA97" i="14"/>
  <c r="Z97" i="14"/>
  <c r="Y97" i="14"/>
  <c r="X97" i="14"/>
  <c r="W97" i="14"/>
  <c r="V97" i="14"/>
  <c r="U97" i="14"/>
  <c r="T97" i="14"/>
  <c r="S97" i="14"/>
  <c r="R97" i="14"/>
  <c r="Q97" i="14"/>
  <c r="P97" i="14"/>
  <c r="O97" i="14"/>
  <c r="N97" i="14"/>
  <c r="M97" i="14"/>
  <c r="L97" i="14"/>
  <c r="K97" i="14"/>
  <c r="J97" i="14"/>
  <c r="I97" i="14"/>
  <c r="H97" i="14"/>
  <c r="G97" i="14"/>
  <c r="F97" i="14"/>
  <c r="E97" i="14"/>
  <c r="BI188" i="14"/>
  <c r="BH188" i="14"/>
  <c r="BG188" i="14"/>
  <c r="BF188" i="14"/>
  <c r="BE188" i="14"/>
  <c r="BD188" i="14"/>
  <c r="BC188" i="14"/>
  <c r="BB188" i="14"/>
  <c r="BA188" i="14"/>
  <c r="AZ188" i="14"/>
  <c r="AY188" i="14"/>
  <c r="AX188" i="14"/>
  <c r="AW188" i="14"/>
  <c r="AV188" i="14"/>
  <c r="AU188" i="14"/>
  <c r="AT188" i="14"/>
  <c r="AS188" i="14"/>
  <c r="AR188" i="14"/>
  <c r="AQ188" i="14"/>
  <c r="AP188" i="14"/>
  <c r="AO188" i="14"/>
  <c r="AN188" i="14"/>
  <c r="AM188" i="14"/>
  <c r="AL188" i="14"/>
  <c r="AK188" i="14"/>
  <c r="AJ188" i="14"/>
  <c r="AI188" i="14"/>
  <c r="AH188" i="14"/>
  <c r="AG188" i="14"/>
  <c r="AF188" i="14"/>
  <c r="AE188" i="14"/>
  <c r="AD188" i="14"/>
  <c r="AC188" i="14"/>
  <c r="AB188" i="14"/>
  <c r="AA188" i="14"/>
  <c r="Z188" i="14"/>
  <c r="Y188" i="14"/>
  <c r="X188" i="14"/>
  <c r="W188" i="14"/>
  <c r="V188" i="14"/>
  <c r="U188" i="14"/>
  <c r="T188" i="14"/>
  <c r="S188" i="14"/>
  <c r="R188" i="14"/>
  <c r="Q188" i="14"/>
  <c r="P188" i="14"/>
  <c r="O188" i="14"/>
  <c r="N188" i="14"/>
  <c r="M188" i="14"/>
  <c r="L188" i="14"/>
  <c r="K188" i="14"/>
  <c r="J188" i="14"/>
  <c r="I188" i="14"/>
  <c r="H188" i="14"/>
  <c r="G188" i="14"/>
  <c r="F188" i="14"/>
  <c r="E188" i="14"/>
  <c r="BI184" i="14"/>
  <c r="BH184" i="14"/>
  <c r="BG184" i="14"/>
  <c r="BF184" i="14"/>
  <c r="BE184" i="14"/>
  <c r="BD184" i="14"/>
  <c r="BC184" i="14"/>
  <c r="BB184" i="14"/>
  <c r="BA184" i="14"/>
  <c r="AZ184" i="14"/>
  <c r="AY184" i="14"/>
  <c r="AX184" i="14"/>
  <c r="AW184" i="14"/>
  <c r="AV184" i="14"/>
  <c r="AU184" i="14"/>
  <c r="AT184" i="14"/>
  <c r="AS184" i="14"/>
  <c r="AR184" i="14"/>
  <c r="AQ184" i="14"/>
  <c r="AP184" i="14"/>
  <c r="AO184" i="14"/>
  <c r="AN184" i="14"/>
  <c r="AM184" i="14"/>
  <c r="AL184" i="14"/>
  <c r="AK184" i="14"/>
  <c r="AJ184" i="14"/>
  <c r="AI184" i="14"/>
  <c r="AH184" i="14"/>
  <c r="AG184" i="14"/>
  <c r="AF184" i="14"/>
  <c r="AE184" i="14"/>
  <c r="AD184" i="14"/>
  <c r="AC184" i="14"/>
  <c r="AB184" i="14"/>
  <c r="AA184" i="14"/>
  <c r="Z184" i="14"/>
  <c r="Y184" i="14"/>
  <c r="X184" i="14"/>
  <c r="W184" i="14"/>
  <c r="V184" i="14"/>
  <c r="U184" i="14"/>
  <c r="T184" i="14"/>
  <c r="S184" i="14"/>
  <c r="R184" i="14"/>
  <c r="Q184" i="14"/>
  <c r="P184" i="14"/>
  <c r="O184" i="14"/>
  <c r="N184" i="14"/>
  <c r="M184" i="14"/>
  <c r="L184" i="14"/>
  <c r="K184" i="14"/>
  <c r="J184" i="14"/>
  <c r="I184" i="14"/>
  <c r="H184" i="14"/>
  <c r="G184" i="14"/>
  <c r="F184" i="14"/>
  <c r="E184" i="14"/>
  <c r="BI187" i="14"/>
  <c r="BH187" i="14"/>
  <c r="BG187" i="14"/>
  <c r="BF187" i="14"/>
  <c r="BE187" i="14"/>
  <c r="BD187" i="14"/>
  <c r="BC187" i="14"/>
  <c r="BB187" i="14"/>
  <c r="BA187" i="14"/>
  <c r="AZ187" i="14"/>
  <c r="AY187" i="14"/>
  <c r="AX187" i="14"/>
  <c r="AW187" i="14"/>
  <c r="AV187" i="14"/>
  <c r="AU187" i="14"/>
  <c r="AT187" i="14"/>
  <c r="AS187" i="14"/>
  <c r="AR187" i="14"/>
  <c r="AQ187" i="14"/>
  <c r="AP187" i="14"/>
  <c r="AO187" i="14"/>
  <c r="AN187" i="14"/>
  <c r="AM187" i="14"/>
  <c r="AL187" i="14"/>
  <c r="AK187" i="14"/>
  <c r="AJ187" i="14"/>
  <c r="AI187" i="14"/>
  <c r="AH187" i="14"/>
  <c r="AG187" i="14"/>
  <c r="AF187" i="14"/>
  <c r="AE187" i="14"/>
  <c r="AD187" i="14"/>
  <c r="AC187" i="14"/>
  <c r="AB187" i="14"/>
  <c r="AA187" i="14"/>
  <c r="Z187" i="14"/>
  <c r="Y187" i="14"/>
  <c r="X187" i="14"/>
  <c r="W187" i="14"/>
  <c r="V187" i="14"/>
  <c r="U187" i="14"/>
  <c r="T187" i="14"/>
  <c r="S187" i="14"/>
  <c r="R187" i="14"/>
  <c r="Q187" i="14"/>
  <c r="P187" i="14"/>
  <c r="O187" i="14"/>
  <c r="N187" i="14"/>
  <c r="M187" i="14"/>
  <c r="L187" i="14"/>
  <c r="K187" i="14"/>
  <c r="J187" i="14"/>
  <c r="I187" i="14"/>
  <c r="H187" i="14"/>
  <c r="G187" i="14"/>
  <c r="E187" i="14"/>
  <c r="BI183" i="14"/>
  <c r="BH183" i="14"/>
  <c r="BG183" i="14"/>
  <c r="BF183" i="14"/>
  <c r="BE183" i="14"/>
  <c r="BD183" i="14"/>
  <c r="BC183" i="14"/>
  <c r="BB183" i="14"/>
  <c r="BA183" i="14"/>
  <c r="AZ183" i="14"/>
  <c r="AY183" i="14"/>
  <c r="AX183" i="14"/>
  <c r="AW183" i="14"/>
  <c r="AV183" i="14"/>
  <c r="AU183" i="14"/>
  <c r="AT183" i="14"/>
  <c r="AS183" i="14"/>
  <c r="AR183" i="14"/>
  <c r="AQ183" i="14"/>
  <c r="AP183" i="14"/>
  <c r="AO183" i="14"/>
  <c r="AN183" i="14"/>
  <c r="AM183" i="14"/>
  <c r="AL183" i="14"/>
  <c r="AK183" i="14"/>
  <c r="AJ183" i="14"/>
  <c r="AI183" i="14"/>
  <c r="AH183" i="14"/>
  <c r="AG183" i="14"/>
  <c r="AF183" i="14"/>
  <c r="AE183" i="14"/>
  <c r="AD183" i="14"/>
  <c r="AC183" i="14"/>
  <c r="AB183" i="14"/>
  <c r="AA183" i="14"/>
  <c r="Z183" i="14"/>
  <c r="Y183" i="14"/>
  <c r="X183" i="14"/>
  <c r="W183" i="14"/>
  <c r="V183" i="14"/>
  <c r="U183" i="14"/>
  <c r="T183" i="14"/>
  <c r="S183" i="14"/>
  <c r="R183" i="14"/>
  <c r="Q183" i="14"/>
  <c r="P183" i="14"/>
  <c r="O183" i="14"/>
  <c r="N183" i="14"/>
  <c r="M183" i="14"/>
  <c r="L183" i="14"/>
  <c r="K183" i="14"/>
  <c r="J183" i="14"/>
  <c r="I183" i="14"/>
  <c r="H183" i="14"/>
  <c r="G183" i="14"/>
  <c r="E183" i="14"/>
  <c r="BI180" i="14"/>
  <c r="BH180" i="14"/>
  <c r="BG180" i="14"/>
  <c r="BF180" i="14"/>
  <c r="BE180" i="14"/>
  <c r="BD180" i="14"/>
  <c r="BC180" i="14"/>
  <c r="BB180" i="14"/>
  <c r="BA180" i="14"/>
  <c r="AZ180" i="14"/>
  <c r="AY180" i="14"/>
  <c r="AX180" i="14"/>
  <c r="AW180" i="14"/>
  <c r="AV180" i="14"/>
  <c r="AU180" i="14"/>
  <c r="AT180" i="14"/>
  <c r="AS180" i="14"/>
  <c r="AR180" i="14"/>
  <c r="AQ180" i="14"/>
  <c r="AP180" i="14"/>
  <c r="AO180" i="14"/>
  <c r="AN180" i="14"/>
  <c r="AM180" i="14"/>
  <c r="AL180" i="14"/>
  <c r="AK180" i="14"/>
  <c r="AJ180" i="14"/>
  <c r="AI180" i="14"/>
  <c r="AH180" i="14"/>
  <c r="AG180" i="14"/>
  <c r="AF180" i="14"/>
  <c r="AE180" i="14"/>
  <c r="AD180" i="14"/>
  <c r="AC180" i="14"/>
  <c r="AB180" i="14"/>
  <c r="AA180" i="14"/>
  <c r="Z180" i="14"/>
  <c r="Y180" i="14"/>
  <c r="X180" i="14"/>
  <c r="W180" i="14"/>
  <c r="V180" i="14"/>
  <c r="U180" i="14"/>
  <c r="T180" i="14"/>
  <c r="S180" i="14"/>
  <c r="R180" i="14"/>
  <c r="Q180" i="14"/>
  <c r="P180" i="14"/>
  <c r="O180" i="14"/>
  <c r="N180" i="14"/>
  <c r="M180" i="14"/>
  <c r="L180" i="14"/>
  <c r="K180" i="14"/>
  <c r="J180" i="14"/>
  <c r="I180" i="14"/>
  <c r="H180" i="14"/>
  <c r="G180" i="14"/>
  <c r="F180" i="14"/>
  <c r="E180" i="14"/>
  <c r="BI176" i="14"/>
  <c r="BH176" i="14"/>
  <c r="BG176" i="14"/>
  <c r="BF176" i="14"/>
  <c r="BE176" i="14"/>
  <c r="BD176" i="14"/>
  <c r="BC176" i="14"/>
  <c r="BB176" i="14"/>
  <c r="BA176" i="14"/>
  <c r="AZ176" i="14"/>
  <c r="AY176" i="14"/>
  <c r="AX176" i="14"/>
  <c r="AW176" i="14"/>
  <c r="AV176" i="14"/>
  <c r="AU176" i="14"/>
  <c r="AT176" i="14"/>
  <c r="AS176" i="14"/>
  <c r="AR176" i="14"/>
  <c r="AQ176" i="14"/>
  <c r="AP176" i="14"/>
  <c r="AO176" i="14"/>
  <c r="AN176" i="14"/>
  <c r="AM176" i="14"/>
  <c r="AL176" i="14"/>
  <c r="AK176" i="14"/>
  <c r="AJ176" i="14"/>
  <c r="AI176" i="14"/>
  <c r="AH176" i="14"/>
  <c r="AG176" i="14"/>
  <c r="AF176" i="14"/>
  <c r="AE176" i="14"/>
  <c r="AD176" i="14"/>
  <c r="AC176" i="14"/>
  <c r="AB176" i="14"/>
  <c r="AA176" i="14"/>
  <c r="Z176" i="14"/>
  <c r="Y176" i="14"/>
  <c r="X176" i="14"/>
  <c r="W176" i="14"/>
  <c r="V176" i="14"/>
  <c r="U176" i="14"/>
  <c r="T176" i="14"/>
  <c r="S176" i="14"/>
  <c r="R176" i="14"/>
  <c r="Q176" i="14"/>
  <c r="P176" i="14"/>
  <c r="O176" i="14"/>
  <c r="N176" i="14"/>
  <c r="M176" i="14"/>
  <c r="L176" i="14"/>
  <c r="K176" i="14"/>
  <c r="J176" i="14"/>
  <c r="I176" i="14"/>
  <c r="H176" i="14"/>
  <c r="G176" i="14"/>
  <c r="F176" i="14"/>
  <c r="E176" i="14"/>
  <c r="BI179" i="14"/>
  <c r="BH179" i="14"/>
  <c r="BG179" i="14"/>
  <c r="BF179" i="14"/>
  <c r="BE179" i="14"/>
  <c r="BD179" i="14"/>
  <c r="BC179" i="14"/>
  <c r="BB179" i="14"/>
  <c r="BA179" i="14"/>
  <c r="AZ179" i="14"/>
  <c r="AY179" i="14"/>
  <c r="AX179" i="14"/>
  <c r="AW179" i="14"/>
  <c r="AV179" i="14"/>
  <c r="AU179" i="14"/>
  <c r="AT179" i="14"/>
  <c r="AS179" i="14"/>
  <c r="AR179" i="14"/>
  <c r="AQ179" i="14"/>
  <c r="AP179" i="14"/>
  <c r="AO179" i="14"/>
  <c r="AN179" i="14"/>
  <c r="AM179" i="14"/>
  <c r="AL179" i="14"/>
  <c r="AK179" i="14"/>
  <c r="AJ179" i="14"/>
  <c r="AI179" i="14"/>
  <c r="AH179" i="14"/>
  <c r="AG179" i="14"/>
  <c r="AF179" i="14"/>
  <c r="AE179" i="14"/>
  <c r="AD179" i="14"/>
  <c r="AC179" i="14"/>
  <c r="AB179" i="14"/>
  <c r="AA179" i="14"/>
  <c r="Z179" i="14"/>
  <c r="Y179" i="14"/>
  <c r="X179" i="14"/>
  <c r="W179" i="14"/>
  <c r="V179" i="14"/>
  <c r="U179" i="14"/>
  <c r="T179" i="14"/>
  <c r="S179" i="14"/>
  <c r="R179" i="14"/>
  <c r="Q179" i="14"/>
  <c r="P179" i="14"/>
  <c r="O179" i="14"/>
  <c r="N179" i="14"/>
  <c r="M179" i="14"/>
  <c r="L179" i="14"/>
  <c r="K179" i="14"/>
  <c r="J179" i="14"/>
  <c r="I179" i="14"/>
  <c r="H179" i="14"/>
  <c r="G179" i="14"/>
  <c r="E179" i="14"/>
  <c r="BI175" i="14"/>
  <c r="BH175" i="14"/>
  <c r="BG175" i="14"/>
  <c r="BF175" i="14"/>
  <c r="BE175" i="14"/>
  <c r="BD175" i="14"/>
  <c r="BC175" i="14"/>
  <c r="BB175" i="14"/>
  <c r="BA175" i="14"/>
  <c r="AZ175" i="14"/>
  <c r="AY175" i="14"/>
  <c r="AX175" i="14"/>
  <c r="AW175" i="14"/>
  <c r="AV175" i="14"/>
  <c r="AU175" i="14"/>
  <c r="AT175" i="14"/>
  <c r="AS175" i="14"/>
  <c r="AR175" i="14"/>
  <c r="AQ175" i="14"/>
  <c r="AP175" i="14"/>
  <c r="AO175" i="14"/>
  <c r="AN175" i="14"/>
  <c r="AM175" i="14"/>
  <c r="AL175" i="14"/>
  <c r="AK175" i="14"/>
  <c r="AJ175" i="14"/>
  <c r="AI175" i="14"/>
  <c r="AH175" i="14"/>
  <c r="AG175" i="14"/>
  <c r="AF175" i="14"/>
  <c r="AE175" i="14"/>
  <c r="AD175" i="14"/>
  <c r="AC175" i="14"/>
  <c r="AB175" i="14"/>
  <c r="AA175" i="14"/>
  <c r="Z175" i="14"/>
  <c r="Y175" i="14"/>
  <c r="X175" i="14"/>
  <c r="W175" i="14"/>
  <c r="V175" i="14"/>
  <c r="U175" i="14"/>
  <c r="T175" i="14"/>
  <c r="S175" i="14"/>
  <c r="R175" i="14"/>
  <c r="Q175" i="14"/>
  <c r="P175" i="14"/>
  <c r="O175" i="14"/>
  <c r="N175" i="14"/>
  <c r="M175" i="14"/>
  <c r="L175" i="14"/>
  <c r="K175" i="14"/>
  <c r="J175" i="14"/>
  <c r="I175" i="14"/>
  <c r="H175" i="14"/>
  <c r="G175" i="14"/>
  <c r="E175" i="14"/>
  <c r="BI169" i="14"/>
  <c r="BH169" i="14"/>
  <c r="BG169" i="14"/>
  <c r="BF169" i="14"/>
  <c r="BE169" i="14"/>
  <c r="BD169" i="14"/>
  <c r="BC169" i="14"/>
  <c r="BB169" i="14"/>
  <c r="BA169" i="14"/>
  <c r="AZ169" i="14"/>
  <c r="AY169" i="14"/>
  <c r="AX169" i="14"/>
  <c r="AW169" i="14"/>
  <c r="AV169" i="14"/>
  <c r="AU169" i="14"/>
  <c r="AT169" i="14"/>
  <c r="AS169" i="14"/>
  <c r="AR169" i="14"/>
  <c r="AQ169" i="14"/>
  <c r="AP169" i="14"/>
  <c r="AO169" i="14"/>
  <c r="AN169" i="14"/>
  <c r="AM169" i="14"/>
  <c r="AL169" i="14"/>
  <c r="AK169" i="14"/>
  <c r="AJ169" i="14"/>
  <c r="AI169" i="14"/>
  <c r="AH169" i="14"/>
  <c r="AG169" i="14"/>
  <c r="AF169" i="14"/>
  <c r="AE169" i="14"/>
  <c r="AD169" i="14"/>
  <c r="AC169" i="14"/>
  <c r="AB169" i="14"/>
  <c r="AA169" i="14"/>
  <c r="Z169" i="14"/>
  <c r="Y169" i="14"/>
  <c r="X169" i="14"/>
  <c r="W169" i="14"/>
  <c r="V169" i="14"/>
  <c r="U169" i="14"/>
  <c r="T169" i="14"/>
  <c r="S169" i="14"/>
  <c r="R169" i="14"/>
  <c r="Q169" i="14"/>
  <c r="P169" i="14"/>
  <c r="O169" i="14"/>
  <c r="N169" i="14"/>
  <c r="M169" i="14"/>
  <c r="L169" i="14"/>
  <c r="K169" i="14"/>
  <c r="J169" i="14"/>
  <c r="I169" i="14"/>
  <c r="H169" i="14"/>
  <c r="G169" i="14"/>
  <c r="E169" i="14"/>
  <c r="BI164" i="14"/>
  <c r="BH164" i="14"/>
  <c r="BG164" i="14"/>
  <c r="BF164" i="14"/>
  <c r="BE164" i="14"/>
  <c r="BD164" i="14"/>
  <c r="BC164" i="14"/>
  <c r="BB164" i="14"/>
  <c r="BA164" i="14"/>
  <c r="AZ164" i="14"/>
  <c r="AY164" i="14"/>
  <c r="AX164" i="14"/>
  <c r="AW164" i="14"/>
  <c r="AV164" i="14"/>
  <c r="AU164" i="14"/>
  <c r="AT164" i="14"/>
  <c r="AS164" i="14"/>
  <c r="AR164" i="14"/>
  <c r="AQ164" i="14"/>
  <c r="AP164" i="14"/>
  <c r="AO164" i="14"/>
  <c r="AN164" i="14"/>
  <c r="AM164" i="14"/>
  <c r="AL164" i="14"/>
  <c r="AK164" i="14"/>
  <c r="AJ164" i="14"/>
  <c r="AI164" i="14"/>
  <c r="AH164" i="14"/>
  <c r="AG164" i="14"/>
  <c r="AF164" i="14"/>
  <c r="AE164" i="14"/>
  <c r="AD164" i="14"/>
  <c r="AC164" i="14"/>
  <c r="AB164" i="14"/>
  <c r="AA164" i="14"/>
  <c r="Z164" i="14"/>
  <c r="Y164" i="14"/>
  <c r="X164" i="14"/>
  <c r="W164" i="14"/>
  <c r="V164" i="14"/>
  <c r="U164" i="14"/>
  <c r="T164" i="14"/>
  <c r="S164" i="14"/>
  <c r="R164" i="14"/>
  <c r="Q164" i="14"/>
  <c r="P164" i="14"/>
  <c r="O164" i="14"/>
  <c r="N164" i="14"/>
  <c r="M164" i="14"/>
  <c r="L164" i="14"/>
  <c r="K164" i="14"/>
  <c r="J164" i="14"/>
  <c r="I164" i="14"/>
  <c r="H164" i="14"/>
  <c r="G164" i="14"/>
  <c r="E164" i="14"/>
  <c r="BI158" i="14"/>
  <c r="BH158" i="14"/>
  <c r="BG158" i="14"/>
  <c r="BF158" i="14"/>
  <c r="BE158" i="14"/>
  <c r="BD158" i="14"/>
  <c r="BC158" i="14"/>
  <c r="BB158" i="14"/>
  <c r="BA158" i="14"/>
  <c r="AZ158" i="14"/>
  <c r="AY158" i="14"/>
  <c r="AX158" i="14"/>
  <c r="AW158" i="14"/>
  <c r="AV158" i="14"/>
  <c r="AU158" i="14"/>
  <c r="AT158" i="14"/>
  <c r="AS158" i="14"/>
  <c r="AR158" i="14"/>
  <c r="AQ158" i="14"/>
  <c r="AP158" i="14"/>
  <c r="AO158" i="14"/>
  <c r="AN158" i="14"/>
  <c r="AM158" i="14"/>
  <c r="AL158" i="14"/>
  <c r="AK158" i="14"/>
  <c r="AJ158" i="14"/>
  <c r="AI158" i="14"/>
  <c r="AH158" i="14"/>
  <c r="AG158" i="14"/>
  <c r="AF158" i="14"/>
  <c r="AE158" i="14"/>
  <c r="AD158" i="14"/>
  <c r="AC158" i="14"/>
  <c r="AB158" i="14"/>
  <c r="AA158" i="14"/>
  <c r="Z158" i="14"/>
  <c r="Y158" i="14"/>
  <c r="X158" i="14"/>
  <c r="W158" i="14"/>
  <c r="V158" i="14"/>
  <c r="U158" i="14"/>
  <c r="T158" i="14"/>
  <c r="S158" i="14"/>
  <c r="R158" i="14"/>
  <c r="Q158" i="14"/>
  <c r="P158" i="14"/>
  <c r="O158" i="14"/>
  <c r="N158" i="14"/>
  <c r="M158" i="14"/>
  <c r="L158" i="14"/>
  <c r="K158" i="14"/>
  <c r="J158" i="14"/>
  <c r="I158" i="14"/>
  <c r="H158" i="14"/>
  <c r="G158" i="14"/>
  <c r="E158" i="14"/>
  <c r="BI157" i="14"/>
  <c r="BH157" i="14"/>
  <c r="BG157" i="14"/>
  <c r="BF157" i="14"/>
  <c r="BE157" i="14"/>
  <c r="BD157" i="14"/>
  <c r="BC157" i="14"/>
  <c r="BB157" i="14"/>
  <c r="BA157" i="14"/>
  <c r="AZ157" i="14"/>
  <c r="AY157" i="14"/>
  <c r="AX157" i="14"/>
  <c r="AW157" i="14"/>
  <c r="AV157" i="14"/>
  <c r="AU157" i="14"/>
  <c r="AT157" i="14"/>
  <c r="AS157" i="14"/>
  <c r="AR157" i="14"/>
  <c r="AQ157" i="14"/>
  <c r="AP157" i="14"/>
  <c r="AO157" i="14"/>
  <c r="AN157" i="14"/>
  <c r="AM157" i="14"/>
  <c r="AL157" i="14"/>
  <c r="AK157" i="14"/>
  <c r="AJ157" i="14"/>
  <c r="AI157" i="14"/>
  <c r="AH157" i="14"/>
  <c r="AG157" i="14"/>
  <c r="AF157" i="14"/>
  <c r="AE157" i="14"/>
  <c r="AD157" i="14"/>
  <c r="AC157" i="14"/>
  <c r="AB157" i="14"/>
  <c r="AA157" i="14"/>
  <c r="Z157" i="14"/>
  <c r="Y157" i="14"/>
  <c r="X157" i="14"/>
  <c r="W157" i="14"/>
  <c r="V157" i="14"/>
  <c r="U157" i="14"/>
  <c r="T157" i="14"/>
  <c r="S157" i="14"/>
  <c r="R157" i="14"/>
  <c r="Q157" i="14"/>
  <c r="P157" i="14"/>
  <c r="O157" i="14"/>
  <c r="N157" i="14"/>
  <c r="M157" i="14"/>
  <c r="L157" i="14"/>
  <c r="K157" i="14"/>
  <c r="J157" i="14"/>
  <c r="I157" i="14"/>
  <c r="H157" i="14"/>
  <c r="G157" i="14"/>
  <c r="E157" i="14"/>
  <c r="BI154" i="14"/>
  <c r="BH154" i="14"/>
  <c r="BG154" i="14"/>
  <c r="BF154" i="14"/>
  <c r="BE154" i="14"/>
  <c r="BD154" i="14"/>
  <c r="BC154" i="14"/>
  <c r="BB154" i="14"/>
  <c r="BA154" i="14"/>
  <c r="AZ154" i="14"/>
  <c r="AY154" i="14"/>
  <c r="AX154" i="14"/>
  <c r="AW154" i="14"/>
  <c r="AV154" i="14"/>
  <c r="AU154" i="14"/>
  <c r="AT154" i="14"/>
  <c r="AS154" i="14"/>
  <c r="AR154" i="14"/>
  <c r="AQ154" i="14"/>
  <c r="AP154" i="14"/>
  <c r="AO154" i="14"/>
  <c r="AN154" i="14"/>
  <c r="AM154" i="14"/>
  <c r="AL154" i="14"/>
  <c r="AK154" i="14"/>
  <c r="AJ154" i="14"/>
  <c r="AI154" i="14"/>
  <c r="AH154" i="14"/>
  <c r="AG154" i="14"/>
  <c r="AF154" i="14"/>
  <c r="AE154" i="14"/>
  <c r="AD154" i="14"/>
  <c r="AC154" i="14"/>
  <c r="AB154" i="14"/>
  <c r="AA154" i="14"/>
  <c r="Z154" i="14"/>
  <c r="Y154" i="14"/>
  <c r="X154" i="14"/>
  <c r="W154" i="14"/>
  <c r="V154" i="14"/>
  <c r="U154" i="14"/>
  <c r="T154" i="14"/>
  <c r="S154" i="14"/>
  <c r="R154" i="14"/>
  <c r="Q154" i="14"/>
  <c r="P154" i="14"/>
  <c r="O154" i="14"/>
  <c r="N154" i="14"/>
  <c r="M154" i="14"/>
  <c r="L154" i="14"/>
  <c r="K154" i="14"/>
  <c r="J154" i="14"/>
  <c r="I154" i="14"/>
  <c r="H154" i="14"/>
  <c r="G154" i="14"/>
  <c r="E154" i="14"/>
  <c r="BI153" i="14"/>
  <c r="BH153" i="14"/>
  <c r="BG153" i="14"/>
  <c r="BF153" i="14"/>
  <c r="BE153" i="14"/>
  <c r="BD153" i="14"/>
  <c r="BC153" i="14"/>
  <c r="BB153" i="14"/>
  <c r="BA153" i="14"/>
  <c r="AZ153" i="14"/>
  <c r="AY153" i="14"/>
  <c r="AX153" i="14"/>
  <c r="AW153" i="14"/>
  <c r="AV153" i="14"/>
  <c r="AU153" i="14"/>
  <c r="AT153" i="14"/>
  <c r="AS153" i="14"/>
  <c r="AR153" i="14"/>
  <c r="AQ153" i="14"/>
  <c r="AP153" i="14"/>
  <c r="AO153" i="14"/>
  <c r="AN153" i="14"/>
  <c r="AM153" i="14"/>
  <c r="AL153" i="14"/>
  <c r="AK153" i="14"/>
  <c r="AJ153" i="14"/>
  <c r="AI153" i="14"/>
  <c r="AH153" i="14"/>
  <c r="AG153" i="14"/>
  <c r="AF153" i="14"/>
  <c r="AE153" i="14"/>
  <c r="AD153" i="14"/>
  <c r="AC153" i="14"/>
  <c r="AB153" i="14"/>
  <c r="AA153" i="14"/>
  <c r="Z153" i="14"/>
  <c r="Y153" i="14"/>
  <c r="X153" i="14"/>
  <c r="W153" i="14"/>
  <c r="V153" i="14"/>
  <c r="U153" i="14"/>
  <c r="T153" i="14"/>
  <c r="S153" i="14"/>
  <c r="R153" i="14"/>
  <c r="Q153" i="14"/>
  <c r="P153" i="14"/>
  <c r="O153" i="14"/>
  <c r="N153" i="14"/>
  <c r="M153" i="14"/>
  <c r="L153" i="14"/>
  <c r="K153" i="14"/>
  <c r="J153" i="14"/>
  <c r="I153" i="14"/>
  <c r="H153" i="14"/>
  <c r="G153" i="14"/>
  <c r="E153" i="14"/>
  <c r="I150" i="14"/>
  <c r="G150" i="14"/>
  <c r="F150" i="14"/>
  <c r="E150" i="14"/>
  <c r="I147" i="14"/>
  <c r="G147" i="14"/>
  <c r="F147" i="14"/>
  <c r="E147" i="14"/>
  <c r="I49" i="14"/>
  <c r="H49" i="14"/>
  <c r="G49" i="14"/>
  <c r="F49" i="14"/>
  <c r="E49" i="14"/>
  <c r="I146" i="14"/>
  <c r="H146" i="14"/>
  <c r="G146" i="14"/>
  <c r="F146" i="14"/>
  <c r="E146" i="14"/>
  <c r="BI135" i="14"/>
  <c r="BH135" i="14"/>
  <c r="BG135" i="14"/>
  <c r="BF135" i="14"/>
  <c r="BE135" i="14"/>
  <c r="BD135" i="14"/>
  <c r="BC135" i="14"/>
  <c r="BB135" i="14"/>
  <c r="BA135" i="14"/>
  <c r="AZ135" i="14"/>
  <c r="AY135" i="14"/>
  <c r="AX135" i="14"/>
  <c r="AW135" i="14"/>
  <c r="AV135" i="14"/>
  <c r="AU135" i="14"/>
  <c r="AT135" i="14"/>
  <c r="AS135" i="14"/>
  <c r="AR135" i="14"/>
  <c r="AQ135" i="14"/>
  <c r="AP135" i="14"/>
  <c r="AO135" i="14"/>
  <c r="AN135" i="14"/>
  <c r="AM135" i="14"/>
  <c r="AL135" i="14"/>
  <c r="AK135" i="14"/>
  <c r="AJ135" i="14"/>
  <c r="AI135" i="14"/>
  <c r="AH135" i="14"/>
  <c r="AG135" i="14"/>
  <c r="AF135" i="14"/>
  <c r="AE135" i="14"/>
  <c r="AD135" i="14"/>
  <c r="AC135" i="14"/>
  <c r="AB135" i="14"/>
  <c r="AA135" i="14"/>
  <c r="Z135" i="14"/>
  <c r="Y135" i="14"/>
  <c r="X135" i="14"/>
  <c r="W135" i="14"/>
  <c r="V135" i="14"/>
  <c r="U135" i="14"/>
  <c r="T135" i="14"/>
  <c r="S135" i="14"/>
  <c r="R135" i="14"/>
  <c r="Q135" i="14"/>
  <c r="P135" i="14"/>
  <c r="O135" i="14"/>
  <c r="N135" i="14"/>
  <c r="M135" i="14"/>
  <c r="L135" i="14"/>
  <c r="K135" i="14"/>
  <c r="J135" i="14"/>
  <c r="I135" i="14"/>
  <c r="H135" i="14"/>
  <c r="G135" i="14"/>
  <c r="E135" i="14"/>
  <c r="I132" i="14"/>
  <c r="G132" i="14"/>
  <c r="F132" i="14"/>
  <c r="E132" i="14"/>
  <c r="I128" i="14"/>
  <c r="G128" i="14"/>
  <c r="F128" i="14"/>
  <c r="E128" i="14"/>
  <c r="BI28" i="14"/>
  <c r="BH28" i="14"/>
  <c r="BG28" i="14"/>
  <c r="BF28" i="14"/>
  <c r="BE28" i="14"/>
  <c r="BD28" i="14"/>
  <c r="BC28" i="14"/>
  <c r="BB28" i="14"/>
  <c r="BA28" i="14"/>
  <c r="AZ28" i="14"/>
  <c r="AY28" i="14"/>
  <c r="AX28" i="14"/>
  <c r="AW28" i="14"/>
  <c r="AV28" i="14"/>
  <c r="AU28" i="14"/>
  <c r="AT28" i="14"/>
  <c r="AS28" i="14"/>
  <c r="AR28" i="14"/>
  <c r="AQ28" i="14"/>
  <c r="AP28" i="14"/>
  <c r="AO28" i="14"/>
  <c r="AN28" i="14"/>
  <c r="AM28" i="14"/>
  <c r="AL28" i="14"/>
  <c r="AK28" i="14"/>
  <c r="AJ28" i="14"/>
  <c r="AI28" i="14"/>
  <c r="AH28" i="14"/>
  <c r="AG28" i="14"/>
  <c r="AF28" i="14"/>
  <c r="AE28" i="14"/>
  <c r="AD28" i="14"/>
  <c r="AC28" i="14"/>
  <c r="AB28" i="14"/>
  <c r="AA28" i="14"/>
  <c r="Z28" i="14"/>
  <c r="Y28" i="14"/>
  <c r="X28" i="14"/>
  <c r="W28" i="14"/>
  <c r="V28" i="14"/>
  <c r="U28" i="14"/>
  <c r="T28" i="14"/>
  <c r="S28" i="14"/>
  <c r="R28" i="14"/>
  <c r="Q28" i="14"/>
  <c r="P28" i="14"/>
  <c r="O28" i="14"/>
  <c r="N28" i="14"/>
  <c r="M28" i="14"/>
  <c r="L28" i="14"/>
  <c r="K28" i="14"/>
  <c r="J28" i="14"/>
  <c r="I28" i="14"/>
  <c r="G28" i="14"/>
  <c r="F28" i="14"/>
  <c r="E28" i="14"/>
  <c r="BI27" i="14"/>
  <c r="BH27" i="14"/>
  <c r="BG27" i="14"/>
  <c r="BF27" i="14"/>
  <c r="BE27" i="14"/>
  <c r="BD27" i="14"/>
  <c r="BC27" i="14"/>
  <c r="BB27" i="14"/>
  <c r="BA27" i="14"/>
  <c r="AZ27" i="14"/>
  <c r="AY27" i="14"/>
  <c r="AX27" i="14"/>
  <c r="AW27" i="14"/>
  <c r="AV27" i="14"/>
  <c r="AU27" i="14"/>
  <c r="AT27" i="14"/>
  <c r="AS27" i="14"/>
  <c r="AR27" i="14"/>
  <c r="AQ27" i="14"/>
  <c r="AP27" i="14"/>
  <c r="AO27" i="14"/>
  <c r="AN27" i="14"/>
  <c r="AM27" i="14"/>
  <c r="AL27" i="14"/>
  <c r="AK27" i="14"/>
  <c r="AJ27" i="14"/>
  <c r="AI27" i="14"/>
  <c r="AH27" i="14"/>
  <c r="AG27" i="14"/>
  <c r="AF27" i="14"/>
  <c r="AE27" i="14"/>
  <c r="AD27" i="14"/>
  <c r="AC27" i="14"/>
  <c r="AB27" i="14"/>
  <c r="AA27" i="14"/>
  <c r="Z27" i="14"/>
  <c r="Y27" i="14"/>
  <c r="X27" i="14"/>
  <c r="W27" i="14"/>
  <c r="V27" i="14"/>
  <c r="U27" i="14"/>
  <c r="T27" i="14"/>
  <c r="S27" i="14"/>
  <c r="R27" i="14"/>
  <c r="Q27" i="14"/>
  <c r="P27" i="14"/>
  <c r="O27" i="14"/>
  <c r="N27" i="14"/>
  <c r="M27" i="14"/>
  <c r="L27" i="14"/>
  <c r="K27" i="14"/>
  <c r="J27" i="14"/>
  <c r="I27" i="14"/>
  <c r="G27" i="14"/>
  <c r="F27" i="14"/>
  <c r="E27" i="14"/>
  <c r="BI125" i="14"/>
  <c r="BH125" i="14"/>
  <c r="BG125" i="14"/>
  <c r="BF125" i="14"/>
  <c r="BE125" i="14"/>
  <c r="BD125" i="14"/>
  <c r="BC125" i="14"/>
  <c r="BB125" i="14"/>
  <c r="BA125" i="14"/>
  <c r="AZ125" i="14"/>
  <c r="AY125" i="14"/>
  <c r="AX125" i="14"/>
  <c r="AW125" i="14"/>
  <c r="AV125" i="14"/>
  <c r="AU125" i="14"/>
  <c r="AT125" i="14"/>
  <c r="AS125" i="14"/>
  <c r="AR125" i="14"/>
  <c r="AQ125" i="14"/>
  <c r="AP125" i="14"/>
  <c r="AO125" i="14"/>
  <c r="AN125" i="14"/>
  <c r="AM125" i="14"/>
  <c r="AL125" i="14"/>
  <c r="AK125" i="14"/>
  <c r="AJ125" i="14"/>
  <c r="AI125" i="14"/>
  <c r="AH125" i="14"/>
  <c r="AG125" i="14"/>
  <c r="AF125" i="14"/>
  <c r="AE125" i="14"/>
  <c r="AD125" i="14"/>
  <c r="AC125" i="14"/>
  <c r="AB125" i="14"/>
  <c r="AA125" i="14"/>
  <c r="Z125" i="14"/>
  <c r="Y125" i="14"/>
  <c r="X125" i="14"/>
  <c r="W125" i="14"/>
  <c r="V125" i="14"/>
  <c r="U125" i="14"/>
  <c r="T125" i="14"/>
  <c r="S125" i="14"/>
  <c r="R125" i="14"/>
  <c r="Q125" i="14"/>
  <c r="P125" i="14"/>
  <c r="O125" i="14"/>
  <c r="N125" i="14"/>
  <c r="M125" i="14"/>
  <c r="L125" i="14"/>
  <c r="K125" i="14"/>
  <c r="J125" i="14"/>
  <c r="I125" i="14"/>
  <c r="G125" i="14"/>
  <c r="F125" i="14"/>
  <c r="E125" i="14"/>
  <c r="BI124" i="14"/>
  <c r="BI126" i="14" s="1"/>
  <c r="BI128" i="14" s="1"/>
  <c r="BH124" i="14"/>
  <c r="BH126" i="14" s="1"/>
  <c r="BH128" i="14" s="1"/>
  <c r="BG124" i="14"/>
  <c r="BF124" i="14"/>
  <c r="BE124" i="14"/>
  <c r="BE126" i="14" s="1"/>
  <c r="BE128" i="14" s="1"/>
  <c r="BD124" i="14"/>
  <c r="BD126" i="14" s="1"/>
  <c r="BD128" i="14" s="1"/>
  <c r="BC124" i="14"/>
  <c r="BC126" i="14" s="1"/>
  <c r="BB124" i="14"/>
  <c r="BA124" i="14"/>
  <c r="BA126" i="14" s="1"/>
  <c r="AZ124" i="14"/>
  <c r="AZ126" i="14" s="1"/>
  <c r="AZ128" i="14" s="1"/>
  <c r="AY124" i="14"/>
  <c r="AX124" i="14"/>
  <c r="AW124" i="14"/>
  <c r="AW126" i="14" s="1"/>
  <c r="AW128" i="14" s="1"/>
  <c r="AV124" i="14"/>
  <c r="AV126" i="14" s="1"/>
  <c r="AV128" i="14" s="1"/>
  <c r="AU124" i="14"/>
  <c r="AU126" i="14" s="1"/>
  <c r="AT124" i="14"/>
  <c r="AS124" i="14"/>
  <c r="AS126" i="14" s="1"/>
  <c r="AR124" i="14"/>
  <c r="AR126" i="14" s="1"/>
  <c r="AQ124" i="14"/>
  <c r="AQ126" i="14" s="1"/>
  <c r="AP124" i="14"/>
  <c r="AO124" i="14"/>
  <c r="AO126" i="14" s="1"/>
  <c r="AO128" i="14" s="1"/>
  <c r="AN124" i="14"/>
  <c r="AN126" i="14" s="1"/>
  <c r="AN128" i="14" s="1"/>
  <c r="AM124" i="14"/>
  <c r="AM126" i="14" s="1"/>
  <c r="AL124" i="14"/>
  <c r="AK124" i="14"/>
  <c r="AK126" i="14" s="1"/>
  <c r="AK128" i="14" s="1"/>
  <c r="AJ124" i="14"/>
  <c r="AJ126" i="14" s="1"/>
  <c r="AJ128" i="14" s="1"/>
  <c r="AI124" i="14"/>
  <c r="AI126" i="14" s="1"/>
  <c r="AH124" i="14"/>
  <c r="AG124" i="14"/>
  <c r="AG126" i="14" s="1"/>
  <c r="AG128" i="14" s="1"/>
  <c r="AF124" i="14"/>
  <c r="AF126" i="14" s="1"/>
  <c r="AF128" i="14" s="1"/>
  <c r="AE124" i="14"/>
  <c r="AE126" i="14" s="1"/>
  <c r="AD124" i="14"/>
  <c r="AC124" i="14"/>
  <c r="AC126" i="14" s="1"/>
  <c r="AC128" i="14" s="1"/>
  <c r="AB124" i="14"/>
  <c r="AB126" i="14" s="1"/>
  <c r="AB128" i="14" s="1"/>
  <c r="AA124" i="14"/>
  <c r="Z124" i="14"/>
  <c r="Y124" i="14"/>
  <c r="Y126" i="14" s="1"/>
  <c r="Y128" i="14" s="1"/>
  <c r="X124" i="14"/>
  <c r="W124" i="14"/>
  <c r="W126" i="14" s="1"/>
  <c r="V124" i="14"/>
  <c r="U124" i="14"/>
  <c r="U126" i="14" s="1"/>
  <c r="U128" i="14" s="1"/>
  <c r="T124" i="14"/>
  <c r="T126" i="14" s="1"/>
  <c r="T128" i="14" s="1"/>
  <c r="S124" i="14"/>
  <c r="R124" i="14"/>
  <c r="Q124" i="14"/>
  <c r="Q126" i="14" s="1"/>
  <c r="Q128" i="14" s="1"/>
  <c r="P124" i="14"/>
  <c r="O124" i="14"/>
  <c r="O126" i="14" s="1"/>
  <c r="N124" i="14"/>
  <c r="M124" i="14"/>
  <c r="M126" i="14" s="1"/>
  <c r="M128" i="14" s="1"/>
  <c r="L124" i="14"/>
  <c r="K124" i="14"/>
  <c r="K126" i="14" s="1"/>
  <c r="J124" i="14"/>
  <c r="I124" i="14"/>
  <c r="G124" i="14"/>
  <c r="F124" i="14"/>
  <c r="E124" i="14"/>
  <c r="BI122" i="14"/>
  <c r="BH122" i="14"/>
  <c r="BG122" i="14"/>
  <c r="BF122" i="14"/>
  <c r="BE122" i="14"/>
  <c r="BD122" i="14"/>
  <c r="BC122" i="14"/>
  <c r="BB122" i="14"/>
  <c r="BA122" i="14"/>
  <c r="AZ122" i="14"/>
  <c r="AY122" i="14"/>
  <c r="AX122" i="14"/>
  <c r="AW122" i="14"/>
  <c r="AV122" i="14"/>
  <c r="AU122" i="14"/>
  <c r="AT122" i="14"/>
  <c r="AS122" i="14"/>
  <c r="AR122" i="14"/>
  <c r="AQ122" i="14"/>
  <c r="AP122" i="14"/>
  <c r="AO122" i="14"/>
  <c r="AN122" i="14"/>
  <c r="AM122" i="14"/>
  <c r="AL122" i="14"/>
  <c r="AK122" i="14"/>
  <c r="AJ122" i="14"/>
  <c r="AI122" i="14"/>
  <c r="AH122" i="14"/>
  <c r="AG122" i="14"/>
  <c r="AF122" i="14"/>
  <c r="AE122" i="14"/>
  <c r="AD122" i="14"/>
  <c r="AC122" i="14"/>
  <c r="AB122" i="14"/>
  <c r="AA122" i="14"/>
  <c r="Z122" i="14"/>
  <c r="Y122" i="14"/>
  <c r="X122" i="14"/>
  <c r="W122" i="14"/>
  <c r="V122" i="14"/>
  <c r="U122" i="14"/>
  <c r="T122" i="14"/>
  <c r="S122" i="14"/>
  <c r="R122" i="14"/>
  <c r="Q122" i="14"/>
  <c r="P122" i="14"/>
  <c r="O122" i="14"/>
  <c r="N122" i="14"/>
  <c r="M122" i="14"/>
  <c r="L122" i="14"/>
  <c r="K122" i="14"/>
  <c r="J122" i="14"/>
  <c r="I122" i="14"/>
  <c r="H122" i="14"/>
  <c r="G122" i="14"/>
  <c r="F122" i="14"/>
  <c r="E122" i="14"/>
  <c r="BI120" i="14"/>
  <c r="BH120" i="14"/>
  <c r="BG120" i="14"/>
  <c r="BF120" i="14"/>
  <c r="BE120" i="14"/>
  <c r="BD120" i="14"/>
  <c r="BC120" i="14"/>
  <c r="BB120" i="14"/>
  <c r="BA120" i="14"/>
  <c r="AZ120" i="14"/>
  <c r="AY120" i="14"/>
  <c r="AX120" i="14"/>
  <c r="AW120" i="14"/>
  <c r="AV120" i="14"/>
  <c r="AU120" i="14"/>
  <c r="AT120" i="14"/>
  <c r="AS120" i="14"/>
  <c r="AR120" i="14"/>
  <c r="AQ120" i="14"/>
  <c r="AP120" i="14"/>
  <c r="AO120" i="14"/>
  <c r="AN120" i="14"/>
  <c r="AM120" i="14"/>
  <c r="AL120" i="14"/>
  <c r="AK120" i="14"/>
  <c r="AJ120" i="14"/>
  <c r="AI120" i="14"/>
  <c r="AH120" i="14"/>
  <c r="AG120" i="14"/>
  <c r="AF120" i="14"/>
  <c r="AE120" i="14"/>
  <c r="AD120" i="14"/>
  <c r="AC120" i="14"/>
  <c r="AB120" i="14"/>
  <c r="AA120" i="14"/>
  <c r="Z120" i="14"/>
  <c r="Y120" i="14"/>
  <c r="X120" i="14"/>
  <c r="W120" i="14"/>
  <c r="V120" i="14"/>
  <c r="U120" i="14"/>
  <c r="T120" i="14"/>
  <c r="S120" i="14"/>
  <c r="R120" i="14"/>
  <c r="Q120" i="14"/>
  <c r="P120" i="14"/>
  <c r="O120" i="14"/>
  <c r="N120" i="14"/>
  <c r="M120" i="14"/>
  <c r="L120" i="14"/>
  <c r="K120" i="14"/>
  <c r="J120" i="14"/>
  <c r="I120" i="14"/>
  <c r="H120" i="14"/>
  <c r="G120" i="14"/>
  <c r="F120" i="14"/>
  <c r="E120" i="14"/>
  <c r="I143" i="14"/>
  <c r="H143" i="14"/>
  <c r="G143" i="14"/>
  <c r="F143" i="14"/>
  <c r="E143" i="14"/>
  <c r="I129" i="14"/>
  <c r="H129" i="14"/>
  <c r="G129" i="14"/>
  <c r="F129" i="14"/>
  <c r="E129" i="14"/>
  <c r="K223" i="14" l="1"/>
  <c r="K225" i="14" s="1"/>
  <c r="M223" i="14"/>
  <c r="M225" i="14" s="1"/>
  <c r="Q223" i="14"/>
  <c r="Q225" i="14" s="1"/>
  <c r="U223" i="14"/>
  <c r="U225" i="14" s="1"/>
  <c r="Y223" i="14"/>
  <c r="Y225" i="14" s="1"/>
  <c r="AC223" i="14"/>
  <c r="AC225" i="14" s="1"/>
  <c r="AG223" i="14"/>
  <c r="AG225" i="14" s="1"/>
  <c r="AK223" i="14"/>
  <c r="AK225" i="14" s="1"/>
  <c r="AO223" i="14"/>
  <c r="AO225" i="14" s="1"/>
  <c r="AS223" i="14"/>
  <c r="AS225" i="14" s="1"/>
  <c r="AW223" i="14"/>
  <c r="AW225" i="14" s="1"/>
  <c r="BA223" i="14"/>
  <c r="BA225" i="14" s="1"/>
  <c r="BE223" i="14"/>
  <c r="BE225" i="14" s="1"/>
  <c r="BI223" i="14"/>
  <c r="BI225" i="14" s="1"/>
  <c r="AS128" i="14"/>
  <c r="BA128" i="14"/>
  <c r="J223" i="14"/>
  <c r="J225" i="14" s="1"/>
  <c r="N223" i="14"/>
  <c r="N225" i="14" s="1"/>
  <c r="R223" i="14"/>
  <c r="R225" i="14" s="1"/>
  <c r="V223" i="14"/>
  <c r="V225" i="14" s="1"/>
  <c r="Z223" i="14"/>
  <c r="Z225" i="14" s="1"/>
  <c r="AD223" i="14"/>
  <c r="AD225" i="14" s="1"/>
  <c r="AH223" i="14"/>
  <c r="AH225" i="14" s="1"/>
  <c r="AL223" i="14"/>
  <c r="AL225" i="14" s="1"/>
  <c r="AP223" i="14"/>
  <c r="AP225" i="14" s="1"/>
  <c r="AT223" i="14"/>
  <c r="AT225" i="14" s="1"/>
  <c r="AX223" i="14"/>
  <c r="AX225" i="14" s="1"/>
  <c r="BB223" i="14"/>
  <c r="BB225" i="14" s="1"/>
  <c r="BF223" i="14"/>
  <c r="BF225" i="14" s="1"/>
  <c r="L223" i="14"/>
  <c r="L225" i="14" s="1"/>
  <c r="P223" i="14"/>
  <c r="P225" i="14" s="1"/>
  <c r="T223" i="14"/>
  <c r="T225" i="14" s="1"/>
  <c r="X223" i="14"/>
  <c r="X225" i="14" s="1"/>
  <c r="AB223" i="14"/>
  <c r="AB225" i="14" s="1"/>
  <c r="AF223" i="14"/>
  <c r="AF225" i="14" s="1"/>
  <c r="AJ223" i="14"/>
  <c r="AJ225" i="14" s="1"/>
  <c r="AN223" i="14"/>
  <c r="AN225" i="14" s="1"/>
  <c r="AR223" i="14"/>
  <c r="AR225" i="14" s="1"/>
  <c r="AV223" i="14"/>
  <c r="AV225" i="14" s="1"/>
  <c r="AZ223" i="14"/>
  <c r="AZ225" i="14" s="1"/>
  <c r="BD223" i="14"/>
  <c r="BD225" i="14" s="1"/>
  <c r="BH223" i="14"/>
  <c r="BH225" i="14" s="1"/>
  <c r="AQ128" i="14"/>
  <c r="AR128" i="14"/>
  <c r="O128" i="14"/>
  <c r="AI128" i="14"/>
  <c r="BC128" i="14"/>
  <c r="K128" i="14"/>
  <c r="W128" i="14"/>
  <c r="AE128" i="14"/>
  <c r="AM128" i="14"/>
  <c r="AU128" i="14"/>
  <c r="AY126" i="14"/>
  <c r="L126" i="14"/>
  <c r="P126" i="14"/>
  <c r="X126" i="14"/>
  <c r="AA126" i="14"/>
  <c r="BG126" i="14"/>
  <c r="S126" i="14"/>
  <c r="J126" i="14"/>
  <c r="N126" i="14"/>
  <c r="R126" i="14"/>
  <c r="V126" i="14"/>
  <c r="Z126" i="14"/>
  <c r="AD126" i="14"/>
  <c r="AH126" i="14"/>
  <c r="AL126" i="14"/>
  <c r="AP126" i="14"/>
  <c r="AT126" i="14"/>
  <c r="AX126" i="14"/>
  <c r="BB126" i="14"/>
  <c r="BF126" i="14"/>
  <c r="H223" i="14" l="1"/>
  <c r="H225" i="14" s="1"/>
  <c r="BB128" i="14"/>
  <c r="V128" i="14"/>
  <c r="P128" i="14"/>
  <c r="AX128" i="14"/>
  <c r="AH128" i="14"/>
  <c r="L128" i="14"/>
  <c r="AT128" i="14"/>
  <c r="AD128" i="14"/>
  <c r="N128" i="14"/>
  <c r="AA128" i="14"/>
  <c r="AL128" i="14"/>
  <c r="S128" i="14"/>
  <c r="BG128" i="14"/>
  <c r="BF128" i="14"/>
  <c r="AP128" i="14"/>
  <c r="Z128" i="14"/>
  <c r="J128" i="14"/>
  <c r="X128" i="14"/>
  <c r="AY128" i="14"/>
  <c r="H126" i="14"/>
  <c r="R128" i="14"/>
  <c r="H128" i="14" l="1"/>
  <c r="BI90" i="14" l="1"/>
  <c r="BH90" i="14"/>
  <c r="BG90" i="14"/>
  <c r="BF90" i="14"/>
  <c r="BE90" i="14"/>
  <c r="BD90" i="14"/>
  <c r="BC90" i="14"/>
  <c r="BB90" i="14"/>
  <c r="BA90" i="14"/>
  <c r="AZ90" i="14"/>
  <c r="AY90" i="14"/>
  <c r="AX90" i="14"/>
  <c r="AW90" i="14"/>
  <c r="AV90" i="14"/>
  <c r="AU90" i="14"/>
  <c r="AT90" i="14"/>
  <c r="AS90" i="14"/>
  <c r="AR90" i="14"/>
  <c r="AQ90" i="14"/>
  <c r="AP90" i="14"/>
  <c r="AO90" i="14"/>
  <c r="AN90" i="14"/>
  <c r="AM90" i="14"/>
  <c r="AL90" i="14"/>
  <c r="AK90" i="14"/>
  <c r="AJ90" i="14"/>
  <c r="AI90" i="14"/>
  <c r="AH90" i="14"/>
  <c r="AG90" i="14"/>
  <c r="AF90" i="14"/>
  <c r="AE90" i="14"/>
  <c r="AD90" i="14"/>
  <c r="AC90" i="14"/>
  <c r="AB90" i="14"/>
  <c r="AA90" i="14"/>
  <c r="Z90" i="14"/>
  <c r="Y90" i="14"/>
  <c r="X90" i="14"/>
  <c r="W90" i="14"/>
  <c r="V90" i="14"/>
  <c r="U90" i="14"/>
  <c r="T90" i="14"/>
  <c r="S90" i="14"/>
  <c r="R90" i="14"/>
  <c r="Q90" i="14"/>
  <c r="P90" i="14"/>
  <c r="O90" i="14"/>
  <c r="N90" i="14"/>
  <c r="M90" i="14"/>
  <c r="L90" i="14"/>
  <c r="K90" i="14"/>
  <c r="J90" i="14"/>
  <c r="I90" i="14"/>
  <c r="H90" i="14"/>
  <c r="G90" i="14"/>
  <c r="E90" i="14"/>
  <c r="BI86" i="14"/>
  <c r="BH86" i="14"/>
  <c r="BG86" i="14"/>
  <c r="BF86" i="14"/>
  <c r="BE86" i="14"/>
  <c r="BD86" i="14"/>
  <c r="BC86" i="14"/>
  <c r="BB86" i="14"/>
  <c r="BA86" i="14"/>
  <c r="AZ86" i="14"/>
  <c r="AY86" i="14"/>
  <c r="AX86" i="14"/>
  <c r="AW86" i="14"/>
  <c r="AV86" i="14"/>
  <c r="AU86" i="14"/>
  <c r="AT86" i="14"/>
  <c r="AS86" i="14"/>
  <c r="AR86" i="14"/>
  <c r="AQ86" i="14"/>
  <c r="AP86" i="14"/>
  <c r="AO86" i="14"/>
  <c r="AN86" i="14"/>
  <c r="AM86" i="14"/>
  <c r="AL86" i="14"/>
  <c r="AK86" i="14"/>
  <c r="AJ86" i="14"/>
  <c r="AI86" i="14"/>
  <c r="AH86" i="14"/>
  <c r="AG86" i="14"/>
  <c r="AF86" i="14"/>
  <c r="AE86" i="14"/>
  <c r="AD86" i="14"/>
  <c r="AC86" i="14"/>
  <c r="AB86" i="14"/>
  <c r="AA86" i="14"/>
  <c r="Z86" i="14"/>
  <c r="Y86" i="14"/>
  <c r="X86" i="14"/>
  <c r="W86" i="14"/>
  <c r="V86" i="14"/>
  <c r="U86" i="14"/>
  <c r="T86" i="14"/>
  <c r="S86" i="14"/>
  <c r="R86" i="14"/>
  <c r="Q86" i="14"/>
  <c r="P86" i="14"/>
  <c r="O86" i="14"/>
  <c r="N86" i="14"/>
  <c r="M86" i="14"/>
  <c r="L86" i="14"/>
  <c r="K86" i="14"/>
  <c r="J86" i="14"/>
  <c r="I86" i="14"/>
  <c r="H86" i="14"/>
  <c r="G86" i="14"/>
  <c r="E86" i="14"/>
  <c r="BI82" i="14"/>
  <c r="BH82" i="14"/>
  <c r="BG82" i="14"/>
  <c r="BF82" i="14"/>
  <c r="BE82" i="14"/>
  <c r="BD82" i="14"/>
  <c r="BC82" i="14"/>
  <c r="BB82" i="14"/>
  <c r="BA82" i="14"/>
  <c r="AZ82" i="14"/>
  <c r="AY82" i="14"/>
  <c r="AX82" i="14"/>
  <c r="AW82" i="14"/>
  <c r="AV82" i="14"/>
  <c r="AU82" i="14"/>
  <c r="AT82" i="14"/>
  <c r="AS82" i="14"/>
  <c r="AR82" i="14"/>
  <c r="AQ82" i="14"/>
  <c r="AP82" i="14"/>
  <c r="AO82" i="14"/>
  <c r="AN82" i="14"/>
  <c r="AM82" i="14"/>
  <c r="AL82" i="14"/>
  <c r="AK82" i="14"/>
  <c r="AJ82" i="14"/>
  <c r="AI82" i="14"/>
  <c r="AH82" i="14"/>
  <c r="AG82" i="14"/>
  <c r="AF82" i="14"/>
  <c r="AE82" i="14"/>
  <c r="AD82" i="14"/>
  <c r="AC82" i="14"/>
  <c r="AB82" i="14"/>
  <c r="AA82" i="14"/>
  <c r="Z82" i="14"/>
  <c r="Y82" i="14"/>
  <c r="X82" i="14"/>
  <c r="W82" i="14"/>
  <c r="V82" i="14"/>
  <c r="U82" i="14"/>
  <c r="T82" i="14"/>
  <c r="S82" i="14"/>
  <c r="R82" i="14"/>
  <c r="Q82" i="14"/>
  <c r="P82" i="14"/>
  <c r="O82" i="14"/>
  <c r="N82" i="14"/>
  <c r="M82" i="14"/>
  <c r="L82" i="14"/>
  <c r="K82" i="14"/>
  <c r="J82" i="14"/>
  <c r="I82" i="14"/>
  <c r="H82" i="14"/>
  <c r="G82" i="14"/>
  <c r="E82" i="14"/>
  <c r="BI78" i="14"/>
  <c r="BH78" i="14"/>
  <c r="BG78" i="14"/>
  <c r="BF78" i="14"/>
  <c r="BE78" i="14"/>
  <c r="BD78" i="14"/>
  <c r="BC78" i="14"/>
  <c r="BB78" i="14"/>
  <c r="BA78" i="14"/>
  <c r="AZ78" i="14"/>
  <c r="AY78" i="14"/>
  <c r="AX78" i="14"/>
  <c r="AW78" i="14"/>
  <c r="AV78" i="14"/>
  <c r="AU78" i="14"/>
  <c r="AT78" i="14"/>
  <c r="AS78" i="14"/>
  <c r="AR78" i="14"/>
  <c r="AQ78" i="14"/>
  <c r="AP78" i="14"/>
  <c r="AO78" i="14"/>
  <c r="AN78" i="14"/>
  <c r="AM78" i="14"/>
  <c r="AL78" i="14"/>
  <c r="AK78" i="14"/>
  <c r="AJ78" i="14"/>
  <c r="AI78" i="14"/>
  <c r="AH78" i="14"/>
  <c r="AG78" i="14"/>
  <c r="AF78" i="14"/>
  <c r="AE78" i="14"/>
  <c r="AD78" i="14"/>
  <c r="AC78" i="14"/>
  <c r="AB78" i="14"/>
  <c r="AA78" i="14"/>
  <c r="Z78" i="14"/>
  <c r="Y78" i="14"/>
  <c r="X78" i="14"/>
  <c r="W78" i="14"/>
  <c r="V78" i="14"/>
  <c r="U78" i="14"/>
  <c r="T78" i="14"/>
  <c r="S78" i="14"/>
  <c r="R78" i="14"/>
  <c r="Q78" i="14"/>
  <c r="P78" i="14"/>
  <c r="O78" i="14"/>
  <c r="N78" i="14"/>
  <c r="M78" i="14"/>
  <c r="L78" i="14"/>
  <c r="K78" i="14"/>
  <c r="J78" i="14"/>
  <c r="I78" i="14"/>
  <c r="H78" i="14"/>
  <c r="G78" i="14"/>
  <c r="E78" i="14"/>
  <c r="G72" i="14"/>
  <c r="E72" i="14"/>
  <c r="BI72" i="14"/>
  <c r="BH72" i="14"/>
  <c r="BG72" i="14"/>
  <c r="BF72" i="14"/>
  <c r="BE72" i="14"/>
  <c r="BD72" i="14"/>
  <c r="BC72" i="14"/>
  <c r="BB72" i="14"/>
  <c r="BA72" i="14"/>
  <c r="AZ72" i="14"/>
  <c r="AY72" i="14"/>
  <c r="AX72" i="14"/>
  <c r="AW72" i="14"/>
  <c r="AV72" i="14"/>
  <c r="AU72" i="14"/>
  <c r="AT72" i="14"/>
  <c r="AS72" i="14"/>
  <c r="AR72" i="14"/>
  <c r="AQ72" i="14"/>
  <c r="AP72" i="14"/>
  <c r="AO72" i="14"/>
  <c r="AN72" i="14"/>
  <c r="AM72" i="14"/>
  <c r="AL72" i="14"/>
  <c r="AK72" i="14"/>
  <c r="AJ72" i="14"/>
  <c r="AI72" i="14"/>
  <c r="AH72" i="14"/>
  <c r="AG72" i="14"/>
  <c r="AF72" i="14"/>
  <c r="AE72" i="14"/>
  <c r="AD72" i="14"/>
  <c r="AC72" i="14"/>
  <c r="AB72" i="14"/>
  <c r="AA72" i="14"/>
  <c r="Z72" i="14"/>
  <c r="Y72" i="14"/>
  <c r="X72" i="14"/>
  <c r="W72" i="14"/>
  <c r="V72" i="14"/>
  <c r="U72" i="14"/>
  <c r="T72" i="14"/>
  <c r="S72" i="14"/>
  <c r="R72" i="14"/>
  <c r="Q72" i="14"/>
  <c r="P72" i="14"/>
  <c r="O72" i="14"/>
  <c r="N72" i="14"/>
  <c r="M72" i="14"/>
  <c r="L72" i="14"/>
  <c r="K72" i="14"/>
  <c r="J72" i="14"/>
  <c r="I72" i="14"/>
  <c r="H72" i="14"/>
  <c r="BI67" i="14"/>
  <c r="BH67" i="14"/>
  <c r="BG67" i="14"/>
  <c r="BF67" i="14"/>
  <c r="BE67" i="14"/>
  <c r="BD67" i="14"/>
  <c r="BC67" i="14"/>
  <c r="BB67" i="14"/>
  <c r="BA67" i="14"/>
  <c r="AZ67" i="14"/>
  <c r="AY67" i="14"/>
  <c r="AX67" i="14"/>
  <c r="AW67" i="14"/>
  <c r="AV67" i="14"/>
  <c r="AU67" i="14"/>
  <c r="AT67" i="14"/>
  <c r="AS67" i="14"/>
  <c r="AR67" i="14"/>
  <c r="AQ67" i="14"/>
  <c r="AP67" i="14"/>
  <c r="AO67" i="14"/>
  <c r="AN67" i="14"/>
  <c r="AM67" i="14"/>
  <c r="AL67" i="14"/>
  <c r="AK67" i="14"/>
  <c r="AJ67" i="14"/>
  <c r="AI67" i="14"/>
  <c r="AH67" i="14"/>
  <c r="AG67" i="14"/>
  <c r="AF67" i="14"/>
  <c r="AE67" i="14"/>
  <c r="AD67" i="14"/>
  <c r="AC67" i="14"/>
  <c r="AB67" i="14"/>
  <c r="AA67" i="14"/>
  <c r="Z67" i="14"/>
  <c r="Y67" i="14"/>
  <c r="X67" i="14"/>
  <c r="W67" i="14"/>
  <c r="V67" i="14"/>
  <c r="U67" i="14"/>
  <c r="T67" i="14"/>
  <c r="S67" i="14"/>
  <c r="R67" i="14"/>
  <c r="Q67" i="14"/>
  <c r="P67" i="14"/>
  <c r="O67" i="14"/>
  <c r="N67" i="14"/>
  <c r="M67" i="14"/>
  <c r="L67" i="14"/>
  <c r="K67" i="14"/>
  <c r="J67" i="14"/>
  <c r="I67" i="14"/>
  <c r="H67" i="14"/>
  <c r="G67" i="14"/>
  <c r="E67" i="14"/>
  <c r="BI115" i="14"/>
  <c r="BH115" i="14"/>
  <c r="BG115" i="14"/>
  <c r="BF115" i="14"/>
  <c r="BE115" i="14"/>
  <c r="BD115" i="14"/>
  <c r="BC115" i="14"/>
  <c r="BB115" i="14"/>
  <c r="BA115" i="14"/>
  <c r="AZ115" i="14"/>
  <c r="AY115" i="14"/>
  <c r="AX115" i="14"/>
  <c r="AW115" i="14"/>
  <c r="AV115" i="14"/>
  <c r="AU115" i="14"/>
  <c r="AT115" i="14"/>
  <c r="AS115" i="14"/>
  <c r="AR115" i="14"/>
  <c r="AQ115" i="14"/>
  <c r="AP115" i="14"/>
  <c r="AO115" i="14"/>
  <c r="AN115" i="14"/>
  <c r="AM115" i="14"/>
  <c r="AL115" i="14"/>
  <c r="AK115" i="14"/>
  <c r="AJ115" i="14"/>
  <c r="AI115" i="14"/>
  <c r="AH115" i="14"/>
  <c r="AG115" i="14"/>
  <c r="AF115" i="14"/>
  <c r="AE115" i="14"/>
  <c r="AD115" i="14"/>
  <c r="AC115" i="14"/>
  <c r="AB115" i="14"/>
  <c r="AA115" i="14"/>
  <c r="Z115" i="14"/>
  <c r="Y115" i="14"/>
  <c r="X115" i="14"/>
  <c r="W115" i="14"/>
  <c r="V115" i="14"/>
  <c r="U115" i="14"/>
  <c r="T115" i="14"/>
  <c r="S115" i="14"/>
  <c r="R115" i="14"/>
  <c r="Q115" i="14"/>
  <c r="P115" i="14"/>
  <c r="O115" i="14"/>
  <c r="N115" i="14"/>
  <c r="M115" i="14"/>
  <c r="L115" i="14"/>
  <c r="K115" i="14"/>
  <c r="J115" i="14"/>
  <c r="I115" i="14"/>
  <c r="H115" i="14"/>
  <c r="G115" i="14"/>
  <c r="E115" i="14"/>
  <c r="BI114" i="14"/>
  <c r="BH114" i="14"/>
  <c r="BG114" i="14"/>
  <c r="BF114" i="14"/>
  <c r="BE114" i="14"/>
  <c r="BD114" i="14"/>
  <c r="BC114" i="14"/>
  <c r="BB114" i="14"/>
  <c r="BA114" i="14"/>
  <c r="AZ114" i="14"/>
  <c r="AY114" i="14"/>
  <c r="AX114" i="14"/>
  <c r="AW114" i="14"/>
  <c r="AV114" i="14"/>
  <c r="AU114" i="14"/>
  <c r="AT114" i="14"/>
  <c r="AS114" i="14"/>
  <c r="AR114" i="14"/>
  <c r="AQ114" i="14"/>
  <c r="AP114" i="14"/>
  <c r="AO114" i="14"/>
  <c r="AN114" i="14"/>
  <c r="AM114" i="14"/>
  <c r="AL114" i="14"/>
  <c r="AK114" i="14"/>
  <c r="AJ114" i="14"/>
  <c r="AI114" i="14"/>
  <c r="AH114" i="14"/>
  <c r="AG114" i="14"/>
  <c r="AF114" i="14"/>
  <c r="AE114" i="14"/>
  <c r="AD114" i="14"/>
  <c r="AC114" i="14"/>
  <c r="AB114" i="14"/>
  <c r="AA114" i="14"/>
  <c r="Z114" i="14"/>
  <c r="Y114" i="14"/>
  <c r="X114" i="14"/>
  <c r="W114" i="14"/>
  <c r="V114" i="14"/>
  <c r="U114" i="14"/>
  <c r="T114" i="14"/>
  <c r="S114" i="14"/>
  <c r="R114" i="14"/>
  <c r="Q114" i="14"/>
  <c r="P114" i="14"/>
  <c r="O114" i="14"/>
  <c r="N114" i="14"/>
  <c r="M114" i="14"/>
  <c r="L114" i="14"/>
  <c r="K114" i="14"/>
  <c r="J114" i="14"/>
  <c r="I114" i="14"/>
  <c r="H114" i="14"/>
  <c r="G114" i="14"/>
  <c r="E114" i="14"/>
  <c r="BI111" i="14"/>
  <c r="BH111" i="14"/>
  <c r="BG111" i="14"/>
  <c r="BF111" i="14"/>
  <c r="BE111" i="14"/>
  <c r="BD111" i="14"/>
  <c r="BC111" i="14"/>
  <c r="BB111" i="14"/>
  <c r="BA111" i="14"/>
  <c r="AZ111" i="14"/>
  <c r="AY111" i="14"/>
  <c r="AX111" i="14"/>
  <c r="AW111" i="14"/>
  <c r="AV111" i="14"/>
  <c r="AU111" i="14"/>
  <c r="AT111" i="14"/>
  <c r="AS111" i="14"/>
  <c r="AR111" i="14"/>
  <c r="AQ111" i="14"/>
  <c r="AP111" i="14"/>
  <c r="AO111" i="14"/>
  <c r="AN111" i="14"/>
  <c r="AM111" i="14"/>
  <c r="AL111" i="14"/>
  <c r="AK111" i="14"/>
  <c r="AJ111" i="14"/>
  <c r="AI111" i="14"/>
  <c r="AH111" i="14"/>
  <c r="AG111" i="14"/>
  <c r="AF111" i="14"/>
  <c r="AE111" i="14"/>
  <c r="AD111" i="14"/>
  <c r="AC111" i="14"/>
  <c r="AB111" i="14"/>
  <c r="AA111" i="14"/>
  <c r="Z111" i="14"/>
  <c r="Y111" i="14"/>
  <c r="X111" i="14"/>
  <c r="W111" i="14"/>
  <c r="V111" i="14"/>
  <c r="U111" i="14"/>
  <c r="T111" i="14"/>
  <c r="S111" i="14"/>
  <c r="R111" i="14"/>
  <c r="Q111" i="14"/>
  <c r="P111" i="14"/>
  <c r="O111" i="14"/>
  <c r="N111" i="14"/>
  <c r="M111" i="14"/>
  <c r="L111" i="14"/>
  <c r="K111" i="14"/>
  <c r="J111" i="14"/>
  <c r="I111" i="14"/>
  <c r="H111" i="14"/>
  <c r="G111" i="14"/>
  <c r="E111" i="14"/>
  <c r="BI91" i="14"/>
  <c r="BH91" i="14"/>
  <c r="BG91" i="14"/>
  <c r="BF91" i="14"/>
  <c r="BE91" i="14"/>
  <c r="BD91" i="14"/>
  <c r="BC91" i="14"/>
  <c r="BB91" i="14"/>
  <c r="BA91" i="14"/>
  <c r="AZ91" i="14"/>
  <c r="AY91" i="14"/>
  <c r="AX91" i="14"/>
  <c r="AW91" i="14"/>
  <c r="AV91" i="14"/>
  <c r="AU91" i="14"/>
  <c r="AT91" i="14"/>
  <c r="AS91" i="14"/>
  <c r="AR91" i="14"/>
  <c r="AQ91" i="14"/>
  <c r="AP91" i="14"/>
  <c r="AO91" i="14"/>
  <c r="AN91" i="14"/>
  <c r="AM91" i="14"/>
  <c r="AL91" i="14"/>
  <c r="AK91" i="14"/>
  <c r="AJ91" i="14"/>
  <c r="AI91" i="14"/>
  <c r="AH91" i="14"/>
  <c r="AG91" i="14"/>
  <c r="AF91" i="14"/>
  <c r="AE91" i="14"/>
  <c r="AD91" i="14"/>
  <c r="AC91" i="14"/>
  <c r="AB91" i="14"/>
  <c r="AA91" i="14"/>
  <c r="Z91" i="14"/>
  <c r="Y91" i="14"/>
  <c r="X91" i="14"/>
  <c r="W91" i="14"/>
  <c r="V91" i="14"/>
  <c r="U91" i="14"/>
  <c r="T91" i="14"/>
  <c r="S91" i="14"/>
  <c r="R91" i="14"/>
  <c r="Q91" i="14"/>
  <c r="P91" i="14"/>
  <c r="O91" i="14"/>
  <c r="N91" i="14"/>
  <c r="M91" i="14"/>
  <c r="L91" i="14"/>
  <c r="K91" i="14"/>
  <c r="J91" i="14"/>
  <c r="I91" i="14"/>
  <c r="H91" i="14"/>
  <c r="G91" i="14"/>
  <c r="F91" i="14"/>
  <c r="E91" i="14"/>
  <c r="BI87" i="14"/>
  <c r="BH87" i="14"/>
  <c r="BG87" i="14"/>
  <c r="BF87" i="14"/>
  <c r="BE87" i="14"/>
  <c r="BD87" i="14"/>
  <c r="BC87" i="14"/>
  <c r="BB87" i="14"/>
  <c r="BA87" i="14"/>
  <c r="AZ87" i="14"/>
  <c r="AY87" i="14"/>
  <c r="AX87" i="14"/>
  <c r="AW87" i="14"/>
  <c r="AV87" i="14"/>
  <c r="AU87" i="14"/>
  <c r="AT87" i="14"/>
  <c r="AS87" i="14"/>
  <c r="AR87" i="14"/>
  <c r="AQ87" i="14"/>
  <c r="AP87" i="14"/>
  <c r="AO87" i="14"/>
  <c r="AN87" i="14"/>
  <c r="AM87" i="14"/>
  <c r="AL87" i="14"/>
  <c r="AK87" i="14"/>
  <c r="AJ87" i="14"/>
  <c r="AI87" i="14"/>
  <c r="AH87" i="14"/>
  <c r="AG87" i="14"/>
  <c r="AF87" i="14"/>
  <c r="AE87" i="14"/>
  <c r="AD87" i="14"/>
  <c r="AC87" i="14"/>
  <c r="AB87" i="14"/>
  <c r="AA87" i="14"/>
  <c r="Z87" i="14"/>
  <c r="Y87" i="14"/>
  <c r="X87" i="14"/>
  <c r="W87" i="14"/>
  <c r="V87" i="14"/>
  <c r="U87" i="14"/>
  <c r="T87" i="14"/>
  <c r="S87" i="14"/>
  <c r="R87" i="14"/>
  <c r="Q87" i="14"/>
  <c r="P87" i="14"/>
  <c r="O87" i="14"/>
  <c r="N87" i="14"/>
  <c r="M87" i="14"/>
  <c r="L87" i="14"/>
  <c r="K87" i="14"/>
  <c r="J87" i="14"/>
  <c r="I87" i="14"/>
  <c r="H87" i="14"/>
  <c r="G87" i="14"/>
  <c r="F87" i="14"/>
  <c r="E87" i="14"/>
  <c r="BI83" i="14"/>
  <c r="BH83" i="14"/>
  <c r="BG83" i="14"/>
  <c r="BF83" i="14"/>
  <c r="BE83" i="14"/>
  <c r="BD83" i="14"/>
  <c r="BC83" i="14"/>
  <c r="BB83" i="14"/>
  <c r="BA83" i="14"/>
  <c r="AZ83" i="14"/>
  <c r="AY83" i="14"/>
  <c r="AX83" i="14"/>
  <c r="AW83" i="14"/>
  <c r="AV83" i="14"/>
  <c r="AU83" i="14"/>
  <c r="AT83" i="14"/>
  <c r="AS83" i="14"/>
  <c r="AR83" i="14"/>
  <c r="AQ83" i="14"/>
  <c r="AP83" i="14"/>
  <c r="AO83" i="14"/>
  <c r="AN83" i="14"/>
  <c r="AM83" i="14"/>
  <c r="AL83" i="14"/>
  <c r="AK83" i="14"/>
  <c r="AJ83" i="14"/>
  <c r="AI83" i="14"/>
  <c r="AH83" i="14"/>
  <c r="AG83" i="14"/>
  <c r="AF83" i="14"/>
  <c r="AE83" i="14"/>
  <c r="AD83" i="14"/>
  <c r="AC83" i="14"/>
  <c r="AB83" i="14"/>
  <c r="AA83" i="14"/>
  <c r="Z83" i="14"/>
  <c r="Y83" i="14"/>
  <c r="X83" i="14"/>
  <c r="W83" i="14"/>
  <c r="V83" i="14"/>
  <c r="U83" i="14"/>
  <c r="T83" i="14"/>
  <c r="S83" i="14"/>
  <c r="R83" i="14"/>
  <c r="Q83" i="14"/>
  <c r="P83" i="14"/>
  <c r="O83" i="14"/>
  <c r="N83" i="14"/>
  <c r="M83" i="14"/>
  <c r="L83" i="14"/>
  <c r="K83" i="14"/>
  <c r="J83" i="14"/>
  <c r="I83" i="14"/>
  <c r="H83" i="14"/>
  <c r="G83" i="14"/>
  <c r="F83" i="14"/>
  <c r="E83" i="14"/>
  <c r="BI79" i="14"/>
  <c r="BH79" i="14"/>
  <c r="BG79" i="14"/>
  <c r="BF79" i="14"/>
  <c r="BE79" i="14"/>
  <c r="BD79" i="14"/>
  <c r="BC79" i="14"/>
  <c r="BB79" i="14"/>
  <c r="BA79" i="14"/>
  <c r="AZ79" i="14"/>
  <c r="AY79" i="14"/>
  <c r="AX79" i="14"/>
  <c r="AW79" i="14"/>
  <c r="AV79" i="14"/>
  <c r="AU79" i="14"/>
  <c r="AT79" i="14"/>
  <c r="AS79" i="14"/>
  <c r="AR79" i="14"/>
  <c r="AQ79" i="14"/>
  <c r="AP79" i="14"/>
  <c r="AO79" i="14"/>
  <c r="AN79" i="14"/>
  <c r="AM79" i="14"/>
  <c r="AL79" i="14"/>
  <c r="AK79" i="14"/>
  <c r="AJ79" i="14"/>
  <c r="AI79" i="14"/>
  <c r="AH79" i="14"/>
  <c r="AG79" i="14"/>
  <c r="AF79" i="14"/>
  <c r="AE79" i="14"/>
  <c r="AD79" i="14"/>
  <c r="AC79" i="14"/>
  <c r="AB79" i="14"/>
  <c r="AA79" i="14"/>
  <c r="Z79" i="14"/>
  <c r="Y79" i="14"/>
  <c r="X79" i="14"/>
  <c r="W79" i="14"/>
  <c r="V79" i="14"/>
  <c r="U79" i="14"/>
  <c r="T79" i="14"/>
  <c r="S79" i="14"/>
  <c r="R79" i="14"/>
  <c r="Q79" i="14"/>
  <c r="P79" i="14"/>
  <c r="O79" i="14"/>
  <c r="N79" i="14"/>
  <c r="M79" i="14"/>
  <c r="L79" i="14"/>
  <c r="K79" i="14"/>
  <c r="J79" i="14"/>
  <c r="I79" i="14"/>
  <c r="H79" i="14"/>
  <c r="G79" i="14"/>
  <c r="F79" i="14"/>
  <c r="E79" i="14"/>
  <c r="F11" i="14" l="1"/>
  <c r="G11" i="14"/>
  <c r="I11" i="14"/>
  <c r="E11" i="14"/>
  <c r="H86" i="20"/>
  <c r="H25" i="15" s="1"/>
  <c r="H63" i="20"/>
  <c r="H222" i="14" s="1"/>
  <c r="H62" i="20"/>
  <c r="H221" i="14" s="1"/>
  <c r="H49" i="20"/>
  <c r="H48" i="20"/>
  <c r="H124" i="14" l="1"/>
  <c r="H125" i="14"/>
  <c r="H35" i="20"/>
  <c r="H28" i="14" s="1"/>
  <c r="H34" i="20"/>
  <c r="H27" i="14" s="1"/>
  <c r="BI25" i="14" l="1"/>
  <c r="BH25" i="14"/>
  <c r="BG25" i="14"/>
  <c r="BF25" i="14"/>
  <c r="BE25" i="14"/>
  <c r="BD25" i="14"/>
  <c r="BC25" i="14"/>
  <c r="BB25" i="14"/>
  <c r="BA25" i="14"/>
  <c r="AZ25" i="14"/>
  <c r="AY25" i="14"/>
  <c r="AX25" i="14"/>
  <c r="AW25" i="14"/>
  <c r="AV25" i="14"/>
  <c r="AU25" i="14"/>
  <c r="AT25" i="14"/>
  <c r="AS25" i="14"/>
  <c r="AR25" i="14"/>
  <c r="AQ25" i="14"/>
  <c r="AP25" i="14"/>
  <c r="AO25" i="14"/>
  <c r="AN25" i="14"/>
  <c r="AM25" i="14"/>
  <c r="AL25" i="14"/>
  <c r="AK25" i="14"/>
  <c r="AJ25" i="14"/>
  <c r="AI25" i="14"/>
  <c r="AH25" i="14"/>
  <c r="AG25" i="14"/>
  <c r="AF25" i="14"/>
  <c r="AE25" i="14"/>
  <c r="AD25" i="14"/>
  <c r="AC25" i="14"/>
  <c r="AB25" i="14"/>
  <c r="AA25" i="14"/>
  <c r="Z25" i="14"/>
  <c r="Y25" i="14"/>
  <c r="X25" i="14"/>
  <c r="W25" i="14"/>
  <c r="V25" i="14"/>
  <c r="U25" i="14"/>
  <c r="T25" i="14"/>
  <c r="S25" i="14"/>
  <c r="R25" i="14"/>
  <c r="Q25" i="14"/>
  <c r="P25" i="14"/>
  <c r="O25" i="14"/>
  <c r="N25" i="14"/>
  <c r="M25" i="14"/>
  <c r="L25" i="14"/>
  <c r="K25" i="14"/>
  <c r="J25" i="14"/>
  <c r="I25" i="14"/>
  <c r="H25" i="14"/>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O71" i="15"/>
  <c r="N71" i="15"/>
  <c r="M71" i="15"/>
  <c r="L71" i="15"/>
  <c r="K71" i="15"/>
  <c r="J71" i="15"/>
  <c r="I71" i="15"/>
  <c r="H48" i="15"/>
  <c r="O48" i="15"/>
  <c r="N48" i="15"/>
  <c r="M48" i="15"/>
  <c r="L48" i="15"/>
  <c r="K48" i="15"/>
  <c r="J48" i="15"/>
  <c r="I48" i="15"/>
  <c r="BI99" i="8"/>
  <c r="BH99" i="8"/>
  <c r="BG99" i="8"/>
  <c r="BF99" i="8"/>
  <c r="BE99" i="8"/>
  <c r="BD99" i="8"/>
  <c r="BC99" i="8"/>
  <c r="BB99" i="8"/>
  <c r="BA99" i="8"/>
  <c r="AZ99" i="8"/>
  <c r="AY99" i="8"/>
  <c r="AX99" i="8"/>
  <c r="AW99" i="8"/>
  <c r="AV99" i="8"/>
  <c r="AU99" i="8"/>
  <c r="AT99" i="8"/>
  <c r="AS99" i="8"/>
  <c r="AR99" i="8"/>
  <c r="AQ99" i="8"/>
  <c r="AP99" i="8"/>
  <c r="AO99" i="8"/>
  <c r="AN99" i="8"/>
  <c r="AM99" i="8"/>
  <c r="AL99" i="8"/>
  <c r="AK99" i="8"/>
  <c r="AJ99" i="8"/>
  <c r="AI99" i="8"/>
  <c r="AH99" i="8"/>
  <c r="AG99" i="8"/>
  <c r="AF99" i="8"/>
  <c r="AE99" i="8"/>
  <c r="AD99" i="8"/>
  <c r="AC99" i="8"/>
  <c r="AB99" i="8"/>
  <c r="AA99" i="8"/>
  <c r="Z99" i="8"/>
  <c r="Y99" i="8"/>
  <c r="X99" i="8"/>
  <c r="W99" i="8"/>
  <c r="V99" i="8"/>
  <c r="U99" i="8"/>
  <c r="T99" i="8"/>
  <c r="S99" i="8"/>
  <c r="R99" i="8"/>
  <c r="Q99" i="8"/>
  <c r="P99" i="8"/>
  <c r="O99" i="8"/>
  <c r="N99" i="8"/>
  <c r="M99" i="8"/>
  <c r="L99" i="8"/>
  <c r="K99" i="8"/>
  <c r="J99" i="8"/>
  <c r="I99" i="8"/>
  <c r="H99" i="8"/>
  <c r="BI98" i="8"/>
  <c r="BH98" i="8"/>
  <c r="BG98" i="8"/>
  <c r="BF98" i="8"/>
  <c r="BE98" i="8"/>
  <c r="BD98" i="8"/>
  <c r="BC98" i="8"/>
  <c r="BB98" i="8"/>
  <c r="BA98" i="8"/>
  <c r="AZ98" i="8"/>
  <c r="AY98" i="8"/>
  <c r="AX98" i="8"/>
  <c r="AW98" i="8"/>
  <c r="AV98" i="8"/>
  <c r="AU98" i="8"/>
  <c r="AT98" i="8"/>
  <c r="AS98" i="8"/>
  <c r="AR98" i="8"/>
  <c r="AQ98" i="8"/>
  <c r="AP98" i="8"/>
  <c r="AO98" i="8"/>
  <c r="AN98" i="8"/>
  <c r="AM98" i="8"/>
  <c r="AL98" i="8"/>
  <c r="AK98" i="8"/>
  <c r="AJ98" i="8"/>
  <c r="AI98" i="8"/>
  <c r="AH98" i="8"/>
  <c r="AG98" i="8"/>
  <c r="AF98" i="8"/>
  <c r="AE98" i="8"/>
  <c r="AD98" i="8"/>
  <c r="AC98" i="8"/>
  <c r="AB98" i="8"/>
  <c r="AA98" i="8"/>
  <c r="Z98" i="8"/>
  <c r="Y98" i="8"/>
  <c r="X98" i="8"/>
  <c r="W98" i="8"/>
  <c r="V98" i="8"/>
  <c r="U98" i="8"/>
  <c r="T98" i="8"/>
  <c r="S98" i="8"/>
  <c r="R98" i="8"/>
  <c r="Q98" i="8"/>
  <c r="P98" i="8"/>
  <c r="O98" i="8"/>
  <c r="N98" i="8"/>
  <c r="M98" i="8"/>
  <c r="L98" i="8"/>
  <c r="K98" i="8"/>
  <c r="J98" i="8"/>
  <c r="I98" i="8"/>
  <c r="H98" i="8"/>
  <c r="BI78" i="8"/>
  <c r="BH78" i="8"/>
  <c r="BG78" i="8"/>
  <c r="BF78" i="8"/>
  <c r="BE78" i="8"/>
  <c r="BD78" i="8"/>
  <c r="BC78" i="8"/>
  <c r="BB78" i="8"/>
  <c r="BA78" i="8"/>
  <c r="AZ78" i="8"/>
  <c r="AY78" i="8"/>
  <c r="AX78" i="8"/>
  <c r="AW78" i="8"/>
  <c r="AV78" i="8"/>
  <c r="AU78" i="8"/>
  <c r="AT78" i="8"/>
  <c r="AS78" i="8"/>
  <c r="AR78" i="8"/>
  <c r="AQ78" i="8"/>
  <c r="AP78" i="8"/>
  <c r="AO78" i="8"/>
  <c r="AN78" i="8"/>
  <c r="AM78" i="8"/>
  <c r="AL78" i="8"/>
  <c r="AK78" i="8"/>
  <c r="AJ78" i="8"/>
  <c r="AI78" i="8"/>
  <c r="AH78" i="8"/>
  <c r="AG78" i="8"/>
  <c r="AF78" i="8"/>
  <c r="AE78" i="8"/>
  <c r="AD78" i="8"/>
  <c r="AC78" i="8"/>
  <c r="AB78" i="8"/>
  <c r="AA78" i="8"/>
  <c r="Z78" i="8"/>
  <c r="Y78" i="8"/>
  <c r="X78" i="8"/>
  <c r="W78" i="8"/>
  <c r="V78" i="8"/>
  <c r="U78" i="8"/>
  <c r="T78" i="8"/>
  <c r="S78" i="8"/>
  <c r="R78" i="8"/>
  <c r="Q78" i="8"/>
  <c r="P78" i="8"/>
  <c r="O78" i="8"/>
  <c r="N78" i="8"/>
  <c r="M78" i="8"/>
  <c r="L78" i="8"/>
  <c r="K78" i="8"/>
  <c r="J78" i="8"/>
  <c r="I78" i="8"/>
  <c r="H78" i="8"/>
  <c r="BI77" i="8"/>
  <c r="BH77" i="8"/>
  <c r="BG77" i="8"/>
  <c r="BF77" i="8"/>
  <c r="BE77" i="8"/>
  <c r="BD77" i="8"/>
  <c r="BC77" i="8"/>
  <c r="BB77" i="8"/>
  <c r="BA77" i="8"/>
  <c r="AZ77" i="8"/>
  <c r="AY77" i="8"/>
  <c r="AX77" i="8"/>
  <c r="AW77" i="8"/>
  <c r="AV77" i="8"/>
  <c r="AU77" i="8"/>
  <c r="AT77" i="8"/>
  <c r="AS77" i="8"/>
  <c r="AR77" i="8"/>
  <c r="AQ77" i="8"/>
  <c r="AP77" i="8"/>
  <c r="AO77" i="8"/>
  <c r="AN77" i="8"/>
  <c r="AM77" i="8"/>
  <c r="AL77" i="8"/>
  <c r="AK77" i="8"/>
  <c r="AJ77" i="8"/>
  <c r="AI77" i="8"/>
  <c r="AH77" i="8"/>
  <c r="AG77" i="8"/>
  <c r="AF77" i="8"/>
  <c r="AE77" i="8"/>
  <c r="AD77" i="8"/>
  <c r="AC77" i="8"/>
  <c r="AB77" i="8"/>
  <c r="AA77" i="8"/>
  <c r="Z77" i="8"/>
  <c r="Y77" i="8"/>
  <c r="X77" i="8"/>
  <c r="W77" i="8"/>
  <c r="V77" i="8"/>
  <c r="U77" i="8"/>
  <c r="T77" i="8"/>
  <c r="S77" i="8"/>
  <c r="R77" i="8"/>
  <c r="Q77" i="8"/>
  <c r="P77" i="8"/>
  <c r="O77" i="8"/>
  <c r="N77" i="8"/>
  <c r="M77" i="8"/>
  <c r="L77" i="8"/>
  <c r="K77" i="8"/>
  <c r="J77" i="8"/>
  <c r="I77" i="8"/>
  <c r="H77" i="8"/>
  <c r="BI76" i="8"/>
  <c r="BH76" i="8"/>
  <c r="BG76" i="8"/>
  <c r="BF76" i="8"/>
  <c r="BE76" i="8"/>
  <c r="BD76" i="8"/>
  <c r="BC76" i="8"/>
  <c r="BB76" i="8"/>
  <c r="BA76" i="8"/>
  <c r="AZ76" i="8"/>
  <c r="AY76" i="8"/>
  <c r="AX76" i="8"/>
  <c r="AW76" i="8"/>
  <c r="AV76" i="8"/>
  <c r="AU76" i="8"/>
  <c r="AT76" i="8"/>
  <c r="AS76" i="8"/>
  <c r="AR76" i="8"/>
  <c r="AQ76" i="8"/>
  <c r="AP76" i="8"/>
  <c r="AO76" i="8"/>
  <c r="AN76" i="8"/>
  <c r="AM76" i="8"/>
  <c r="AL76" i="8"/>
  <c r="AK76" i="8"/>
  <c r="AJ76" i="8"/>
  <c r="AI76" i="8"/>
  <c r="AH76" i="8"/>
  <c r="AG76" i="8"/>
  <c r="AF76" i="8"/>
  <c r="AE76" i="8"/>
  <c r="AD76" i="8"/>
  <c r="AC76" i="8"/>
  <c r="AB76" i="8"/>
  <c r="AA76" i="8"/>
  <c r="Z76" i="8"/>
  <c r="Y76" i="8"/>
  <c r="X76" i="8"/>
  <c r="W76" i="8"/>
  <c r="V76" i="8"/>
  <c r="U76" i="8"/>
  <c r="T76" i="8"/>
  <c r="S76" i="8"/>
  <c r="R76" i="8"/>
  <c r="Q76" i="8"/>
  <c r="P76" i="8"/>
  <c r="O76" i="8"/>
  <c r="N76" i="8"/>
  <c r="M76" i="8"/>
  <c r="L76" i="8"/>
  <c r="K76" i="8"/>
  <c r="J76" i="8"/>
  <c r="I76" i="8"/>
  <c r="H76" i="8"/>
  <c r="BI75" i="8"/>
  <c r="BH75" i="8"/>
  <c r="BG75" i="8"/>
  <c r="BF75" i="8"/>
  <c r="BE75" i="8"/>
  <c r="BD75" i="8"/>
  <c r="BC75" i="8"/>
  <c r="BB75" i="8"/>
  <c r="BA75" i="8"/>
  <c r="AZ75" i="8"/>
  <c r="AY75" i="8"/>
  <c r="AX75" i="8"/>
  <c r="AW75" i="8"/>
  <c r="AV75" i="8"/>
  <c r="AU75" i="8"/>
  <c r="AT75" i="8"/>
  <c r="AS75" i="8"/>
  <c r="AR75" i="8"/>
  <c r="AQ75" i="8"/>
  <c r="AP75" i="8"/>
  <c r="AO75" i="8"/>
  <c r="AN75" i="8"/>
  <c r="AM75" i="8"/>
  <c r="AL75" i="8"/>
  <c r="AK75" i="8"/>
  <c r="AJ75" i="8"/>
  <c r="AI75" i="8"/>
  <c r="AH75" i="8"/>
  <c r="AG75" i="8"/>
  <c r="AF75" i="8"/>
  <c r="AE75" i="8"/>
  <c r="AD75" i="8"/>
  <c r="AC75" i="8"/>
  <c r="AB75" i="8"/>
  <c r="AA75" i="8"/>
  <c r="Z75" i="8"/>
  <c r="Y75" i="8"/>
  <c r="X75" i="8"/>
  <c r="W75" i="8"/>
  <c r="V75" i="8"/>
  <c r="U75" i="8"/>
  <c r="T75" i="8"/>
  <c r="S75" i="8"/>
  <c r="R75" i="8"/>
  <c r="Q75" i="8"/>
  <c r="P75" i="8"/>
  <c r="O75" i="8"/>
  <c r="N75" i="8"/>
  <c r="M75" i="8"/>
  <c r="L75" i="8"/>
  <c r="K75" i="8"/>
  <c r="J75" i="8"/>
  <c r="I75" i="8"/>
  <c r="H75" i="8"/>
  <c r="BI86" i="8"/>
  <c r="BH86" i="8"/>
  <c r="BG86" i="8"/>
  <c r="BF86" i="8"/>
  <c r="BE86" i="8"/>
  <c r="BD86" i="8"/>
  <c r="BC86" i="8"/>
  <c r="BB86" i="8"/>
  <c r="BA86" i="8"/>
  <c r="AZ86" i="8"/>
  <c r="AY86" i="8"/>
  <c r="AX86" i="8"/>
  <c r="AW86" i="8"/>
  <c r="AV86" i="8"/>
  <c r="AU86" i="8"/>
  <c r="AT86" i="8"/>
  <c r="AS86" i="8"/>
  <c r="AR86" i="8"/>
  <c r="AQ86" i="8"/>
  <c r="AP86" i="8"/>
  <c r="AO86" i="8"/>
  <c r="AN86" i="8"/>
  <c r="AM86" i="8"/>
  <c r="AL86" i="8"/>
  <c r="AK86" i="8"/>
  <c r="AJ86" i="8"/>
  <c r="AI86" i="8"/>
  <c r="AH86" i="8"/>
  <c r="AG86" i="8"/>
  <c r="AF86" i="8"/>
  <c r="AE86" i="8"/>
  <c r="AD86" i="8"/>
  <c r="AC86" i="8"/>
  <c r="AB86" i="8"/>
  <c r="AA86" i="8"/>
  <c r="Z86" i="8"/>
  <c r="Y86" i="8"/>
  <c r="X86" i="8"/>
  <c r="W86" i="8"/>
  <c r="V86" i="8"/>
  <c r="U86" i="8"/>
  <c r="T86" i="8"/>
  <c r="S86" i="8"/>
  <c r="R86" i="8"/>
  <c r="Q86" i="8"/>
  <c r="P86" i="8"/>
  <c r="O86" i="8"/>
  <c r="N86" i="8"/>
  <c r="M86" i="8"/>
  <c r="L86" i="8"/>
  <c r="K86" i="8"/>
  <c r="J86" i="8"/>
  <c r="I86" i="8"/>
  <c r="H86" i="8"/>
  <c r="BI49" i="8"/>
  <c r="BH49" i="8"/>
  <c r="BG49" i="8"/>
  <c r="BF49" i="8"/>
  <c r="BE49" i="8"/>
  <c r="BD49" i="8"/>
  <c r="BC49" i="8"/>
  <c r="BB49" i="8"/>
  <c r="BA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T49" i="8"/>
  <c r="S49" i="8"/>
  <c r="R49" i="8"/>
  <c r="Q49" i="8"/>
  <c r="P49" i="8"/>
  <c r="O49" i="8"/>
  <c r="N49" i="8"/>
  <c r="M49" i="8"/>
  <c r="L49" i="8"/>
  <c r="K49" i="8"/>
  <c r="J49" i="8"/>
  <c r="I49" i="8"/>
  <c r="H49" i="8"/>
  <c r="BI39" i="8"/>
  <c r="BH39" i="8"/>
  <c r="BG39" i="8"/>
  <c r="BF39" i="8"/>
  <c r="BE39" i="8"/>
  <c r="BD39" i="8"/>
  <c r="BC39" i="8"/>
  <c r="BB39" i="8"/>
  <c r="BA39" i="8"/>
  <c r="AZ39" i="8"/>
  <c r="AY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R39" i="8"/>
  <c r="Q39" i="8"/>
  <c r="P39" i="8"/>
  <c r="O39" i="8"/>
  <c r="N39" i="8"/>
  <c r="M39" i="8"/>
  <c r="L39" i="8"/>
  <c r="K39" i="8"/>
  <c r="J39" i="8"/>
  <c r="I39" i="8"/>
  <c r="H39" i="8"/>
  <c r="BI33" i="8"/>
  <c r="BH33" i="8"/>
  <c r="BG33" i="8"/>
  <c r="BF33" i="8"/>
  <c r="BE33" i="8"/>
  <c r="BD33" i="8"/>
  <c r="BC33" i="8"/>
  <c r="BB33" i="8"/>
  <c r="BA33" i="8"/>
  <c r="AZ33" i="8"/>
  <c r="AY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R33" i="8"/>
  <c r="Q33" i="8"/>
  <c r="P33" i="8"/>
  <c r="O33" i="8"/>
  <c r="N33" i="8"/>
  <c r="M33" i="8"/>
  <c r="L33" i="8"/>
  <c r="K33" i="8"/>
  <c r="J33" i="8"/>
  <c r="I33" i="8"/>
  <c r="H33" i="8"/>
  <c r="BI18" i="8"/>
  <c r="BH18" i="8"/>
  <c r="BG18" i="8"/>
  <c r="BF18" i="8"/>
  <c r="BE18" i="8"/>
  <c r="BD18" i="8"/>
  <c r="BC18" i="8"/>
  <c r="BB18" i="8"/>
  <c r="BA18" i="8"/>
  <c r="AZ18" i="8"/>
  <c r="AY18" i="8"/>
  <c r="AX18" i="8"/>
  <c r="AW18" i="8"/>
  <c r="AV18" i="8"/>
  <c r="AU18" i="8"/>
  <c r="AT18" i="8"/>
  <c r="AS18" i="8"/>
  <c r="AR18" i="8"/>
  <c r="AQ18" i="8"/>
  <c r="AP18" i="8"/>
  <c r="AO18" i="8"/>
  <c r="AN18" i="8"/>
  <c r="AM18" i="8"/>
  <c r="AL18" i="8"/>
  <c r="AK18"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F139" i="15" l="1"/>
  <c r="A1" i="21" l="1"/>
  <c r="Y35" i="21" s="1"/>
  <c r="H71" i="15" l="1"/>
  <c r="G71" i="15"/>
  <c r="F71" i="15"/>
  <c r="E71" i="15"/>
  <c r="A1" i="20" l="1"/>
  <c r="H35" i="21" s="1"/>
  <c r="BI38" i="14" l="1"/>
  <c r="BH38" i="14"/>
  <c r="BG38" i="14"/>
  <c r="BF38" i="14"/>
  <c r="BE38" i="14"/>
  <c r="BD38" i="14"/>
  <c r="BC38" i="14"/>
  <c r="BB38" i="14"/>
  <c r="BA38" i="14"/>
  <c r="AZ38" i="14"/>
  <c r="AY38" i="14"/>
  <c r="AX38" i="14"/>
  <c r="AW38" i="14"/>
  <c r="AV38" i="14"/>
  <c r="AU38"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V38" i="14"/>
  <c r="U38" i="14"/>
  <c r="T38" i="14"/>
  <c r="S38" i="14"/>
  <c r="R38" i="14"/>
  <c r="Q38" i="14"/>
  <c r="P38" i="14"/>
  <c r="O38" i="14"/>
  <c r="N38" i="14"/>
  <c r="M38" i="14"/>
  <c r="L38" i="14"/>
  <c r="K38" i="14"/>
  <c r="J38" i="14"/>
  <c r="I38" i="14"/>
  <c r="H38" i="14"/>
  <c r="O149" i="15"/>
  <c r="N149" i="15"/>
  <c r="M149" i="15"/>
  <c r="L149" i="15"/>
  <c r="K149" i="15"/>
  <c r="J149" i="15"/>
  <c r="I149" i="15"/>
  <c r="H149" i="15"/>
  <c r="O148" i="15"/>
  <c r="N148" i="15"/>
  <c r="M148" i="15"/>
  <c r="L148" i="15"/>
  <c r="K148" i="15"/>
  <c r="J148" i="15"/>
  <c r="I148" i="15"/>
  <c r="H148" i="15"/>
  <c r="O145" i="15"/>
  <c r="N145" i="15"/>
  <c r="M145" i="15"/>
  <c r="L145" i="15"/>
  <c r="K145" i="15"/>
  <c r="J145" i="15"/>
  <c r="I145" i="15"/>
  <c r="H145" i="15"/>
  <c r="O144" i="15"/>
  <c r="N144" i="15"/>
  <c r="M144" i="15"/>
  <c r="L144" i="15"/>
  <c r="K144" i="15"/>
  <c r="J144" i="15"/>
  <c r="I144" i="15"/>
  <c r="H144" i="15"/>
  <c r="O125" i="15"/>
  <c r="N125" i="15"/>
  <c r="M125" i="15"/>
  <c r="L125" i="15"/>
  <c r="K125" i="15"/>
  <c r="J125" i="15"/>
  <c r="I125" i="15"/>
  <c r="H125" i="15"/>
  <c r="O124" i="15"/>
  <c r="N124" i="15"/>
  <c r="M124" i="15"/>
  <c r="L124" i="15"/>
  <c r="K124" i="15"/>
  <c r="J124" i="15"/>
  <c r="I124" i="15"/>
  <c r="H124" i="15"/>
  <c r="O121" i="15"/>
  <c r="N121" i="15"/>
  <c r="M121" i="15"/>
  <c r="L121" i="15"/>
  <c r="K121" i="15"/>
  <c r="J121" i="15"/>
  <c r="I121" i="15"/>
  <c r="H121" i="15"/>
  <c r="O120" i="15"/>
  <c r="N120" i="15"/>
  <c r="M120" i="15"/>
  <c r="L120" i="15"/>
  <c r="K120" i="15"/>
  <c r="J120" i="15"/>
  <c r="I120" i="15"/>
  <c r="H120" i="15"/>
  <c r="O117" i="15"/>
  <c r="N117" i="15"/>
  <c r="M117" i="15"/>
  <c r="L117" i="15"/>
  <c r="K117" i="15"/>
  <c r="J117" i="15"/>
  <c r="I117" i="15"/>
  <c r="H117" i="15"/>
  <c r="O116" i="15"/>
  <c r="N116" i="15"/>
  <c r="M116" i="15"/>
  <c r="L116" i="15"/>
  <c r="K116" i="15"/>
  <c r="J116" i="15"/>
  <c r="I116" i="15"/>
  <c r="H116" i="15"/>
  <c r="I95" i="15"/>
  <c r="G95" i="15"/>
  <c r="F95" i="15"/>
  <c r="E95" i="15"/>
  <c r="G25" i="14" l="1"/>
  <c r="F25" i="14"/>
  <c r="E25" i="14"/>
  <c r="BI110" i="14"/>
  <c r="BH110" i="14"/>
  <c r="BG110" i="14"/>
  <c r="BF110" i="14"/>
  <c r="BE110" i="14"/>
  <c r="BD110" i="14"/>
  <c r="BC110" i="14"/>
  <c r="BB110"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W110" i="14"/>
  <c r="V110" i="14"/>
  <c r="U110" i="14"/>
  <c r="T110" i="14"/>
  <c r="S110" i="14"/>
  <c r="R110" i="14"/>
  <c r="Q110" i="14"/>
  <c r="P110" i="14"/>
  <c r="O110" i="14"/>
  <c r="N110" i="14"/>
  <c r="M110" i="14"/>
  <c r="L110" i="14"/>
  <c r="K110" i="14"/>
  <c r="J110" i="14"/>
  <c r="I110" i="14"/>
  <c r="H110" i="14"/>
  <c r="G110" i="14"/>
  <c r="E110" i="14"/>
  <c r="BI107" i="14"/>
  <c r="BH107" i="14"/>
  <c r="BG107" i="14"/>
  <c r="BF107" i="14"/>
  <c r="BE107" i="14"/>
  <c r="BD107" i="14"/>
  <c r="BC107" i="14"/>
  <c r="BB107" i="14"/>
  <c r="BA107" i="14"/>
  <c r="AZ107" i="14"/>
  <c r="AY107" i="14"/>
  <c r="AX107" i="14"/>
  <c r="AW107" i="14"/>
  <c r="AV107" i="14"/>
  <c r="AU107" i="14"/>
  <c r="AT107" i="14"/>
  <c r="AS107" i="14"/>
  <c r="AR107" i="14"/>
  <c r="AQ107" i="14"/>
  <c r="AP107" i="14"/>
  <c r="AO107" i="14"/>
  <c r="AN107" i="14"/>
  <c r="AM107" i="14"/>
  <c r="AL107" i="14"/>
  <c r="AK107" i="14"/>
  <c r="AJ107" i="14"/>
  <c r="AI107" i="14"/>
  <c r="AH107" i="14"/>
  <c r="AG107" i="14"/>
  <c r="AF107" i="14"/>
  <c r="AE107" i="14"/>
  <c r="AD107" i="14"/>
  <c r="AC107" i="14"/>
  <c r="AB107" i="14"/>
  <c r="AA107" i="14"/>
  <c r="Z107" i="14"/>
  <c r="Y107" i="14"/>
  <c r="X107" i="14"/>
  <c r="W107" i="14"/>
  <c r="V107" i="14"/>
  <c r="U107" i="14"/>
  <c r="T107" i="14"/>
  <c r="S107" i="14"/>
  <c r="R107" i="14"/>
  <c r="Q107" i="14"/>
  <c r="P107" i="14"/>
  <c r="O107" i="14"/>
  <c r="N107" i="14"/>
  <c r="M107" i="14"/>
  <c r="L107" i="14"/>
  <c r="K107" i="14"/>
  <c r="J107" i="14"/>
  <c r="I107" i="14"/>
  <c r="H107" i="14"/>
  <c r="G107" i="14"/>
  <c r="BI106" i="14"/>
  <c r="BH106" i="14"/>
  <c r="BG106" i="14"/>
  <c r="BF106" i="14"/>
  <c r="BE106" i="14"/>
  <c r="BD106" i="14"/>
  <c r="BC106" i="14"/>
  <c r="BB106" i="14"/>
  <c r="BA106" i="14"/>
  <c r="AZ106" i="14"/>
  <c r="AY106" i="14"/>
  <c r="AX106" i="14"/>
  <c r="AW106" i="14"/>
  <c r="AV106" i="14"/>
  <c r="AU106" i="14"/>
  <c r="AT106" i="14"/>
  <c r="AS106" i="14"/>
  <c r="AR106" i="14"/>
  <c r="AQ106" i="14"/>
  <c r="AP106" i="14"/>
  <c r="AO106" i="14"/>
  <c r="AN106" i="14"/>
  <c r="AM106" i="14"/>
  <c r="AL106" i="14"/>
  <c r="AK106" i="14"/>
  <c r="AJ106" i="14"/>
  <c r="AI106" i="14"/>
  <c r="AH106" i="14"/>
  <c r="AG106" i="14"/>
  <c r="AF106" i="14"/>
  <c r="AE106" i="14"/>
  <c r="AD106" i="14"/>
  <c r="AC106" i="14"/>
  <c r="AB106" i="14"/>
  <c r="AA106" i="14"/>
  <c r="Z106" i="14"/>
  <c r="Y106" i="14"/>
  <c r="X106" i="14"/>
  <c r="W106" i="14"/>
  <c r="V106" i="14"/>
  <c r="U106" i="14"/>
  <c r="T106" i="14"/>
  <c r="S106" i="14"/>
  <c r="R106" i="14"/>
  <c r="Q106" i="14"/>
  <c r="P106" i="14"/>
  <c r="O106" i="14"/>
  <c r="N106" i="14"/>
  <c r="M106" i="14"/>
  <c r="L106" i="14"/>
  <c r="K106" i="14"/>
  <c r="J106" i="14"/>
  <c r="I106" i="14"/>
  <c r="H106" i="14"/>
  <c r="G106" i="14"/>
  <c r="BI103" i="14"/>
  <c r="BH103" i="14"/>
  <c r="BG103" i="14"/>
  <c r="BF103" i="14"/>
  <c r="BE103" i="14"/>
  <c r="BD103" i="14"/>
  <c r="BC103" i="14"/>
  <c r="BB103" i="14"/>
  <c r="BA103" i="14"/>
  <c r="AZ103" i="14"/>
  <c r="AY103" i="14"/>
  <c r="AX103" i="14"/>
  <c r="AW103" i="14"/>
  <c r="AV103" i="14"/>
  <c r="AU103" i="14"/>
  <c r="AT103" i="14"/>
  <c r="AS103" i="14"/>
  <c r="AR103" i="14"/>
  <c r="AQ103" i="14"/>
  <c r="AP103" i="14"/>
  <c r="AO103" i="14"/>
  <c r="AN103" i="14"/>
  <c r="AM103" i="14"/>
  <c r="AL103" i="14"/>
  <c r="AK103" i="14"/>
  <c r="AJ103" i="14"/>
  <c r="AI103" i="14"/>
  <c r="AH103" i="14"/>
  <c r="AG103" i="14"/>
  <c r="AF103" i="14"/>
  <c r="AE103" i="14"/>
  <c r="AD103" i="14"/>
  <c r="AC103" i="14"/>
  <c r="AB103" i="14"/>
  <c r="AA103" i="14"/>
  <c r="Z103" i="14"/>
  <c r="Y103" i="14"/>
  <c r="X103" i="14"/>
  <c r="W103" i="14"/>
  <c r="V103" i="14"/>
  <c r="U103" i="14"/>
  <c r="T103" i="14"/>
  <c r="S103" i="14"/>
  <c r="R103" i="14"/>
  <c r="Q103" i="14"/>
  <c r="P103" i="14"/>
  <c r="O103" i="14"/>
  <c r="N103" i="14"/>
  <c r="M103" i="14"/>
  <c r="L103" i="14"/>
  <c r="K103" i="14"/>
  <c r="J103" i="14"/>
  <c r="I103" i="14"/>
  <c r="H103" i="14"/>
  <c r="G103" i="14"/>
  <c r="BI102" i="14"/>
  <c r="BH102" i="14"/>
  <c r="BG102" i="14"/>
  <c r="BF102" i="14"/>
  <c r="BE102" i="14"/>
  <c r="BD102" i="14"/>
  <c r="BC102" i="14"/>
  <c r="BB102" i="14"/>
  <c r="BA102" i="14"/>
  <c r="AZ102" i="14"/>
  <c r="AY102" i="14"/>
  <c r="AX102" i="14"/>
  <c r="AW102" i="14"/>
  <c r="AV102" i="14"/>
  <c r="AU102" i="14"/>
  <c r="AT102" i="14"/>
  <c r="AS102" i="14"/>
  <c r="AR102" i="14"/>
  <c r="AQ102" i="14"/>
  <c r="AP102" i="14"/>
  <c r="AO102" i="14"/>
  <c r="AN102" i="14"/>
  <c r="AM102" i="14"/>
  <c r="AL102" i="14"/>
  <c r="AK102" i="14"/>
  <c r="AJ102" i="14"/>
  <c r="AI102" i="14"/>
  <c r="AH102" i="14"/>
  <c r="AG102" i="14"/>
  <c r="AF102" i="14"/>
  <c r="AE102" i="14"/>
  <c r="AD102" i="14"/>
  <c r="AC102" i="14"/>
  <c r="AB102" i="14"/>
  <c r="AA102" i="14"/>
  <c r="Z102" i="14"/>
  <c r="Y102" i="14"/>
  <c r="X102" i="14"/>
  <c r="W102" i="14"/>
  <c r="V102" i="14"/>
  <c r="U102" i="14"/>
  <c r="T102" i="14"/>
  <c r="S102" i="14"/>
  <c r="R102" i="14"/>
  <c r="Q102" i="14"/>
  <c r="P102" i="14"/>
  <c r="O102" i="14"/>
  <c r="N102" i="14"/>
  <c r="M102" i="14"/>
  <c r="L102" i="14"/>
  <c r="K102" i="14"/>
  <c r="J102" i="14"/>
  <c r="I102" i="14"/>
  <c r="H102" i="14"/>
  <c r="G102" i="14"/>
  <c r="E102" i="14"/>
  <c r="E107" i="14"/>
  <c r="E106" i="14"/>
  <c r="E103" i="14"/>
  <c r="BI61" i="14"/>
  <c r="BH61" i="14"/>
  <c r="BG61" i="14"/>
  <c r="BF61" i="14"/>
  <c r="BE61" i="14"/>
  <c r="BD61" i="14"/>
  <c r="BC61" i="14"/>
  <c r="BB61" i="14"/>
  <c r="BA61" i="14"/>
  <c r="AZ61" i="14"/>
  <c r="AY61" i="14"/>
  <c r="AX61" i="14"/>
  <c r="AW61" i="14"/>
  <c r="AV61" i="14"/>
  <c r="AU61" i="14"/>
  <c r="AT61" i="14"/>
  <c r="AS61" i="14"/>
  <c r="AR61" i="14"/>
  <c r="AQ61" i="14"/>
  <c r="AP61" i="14"/>
  <c r="AO61" i="14"/>
  <c r="AN61" i="14"/>
  <c r="AM61" i="14"/>
  <c r="AL61" i="14"/>
  <c r="AK61" i="14"/>
  <c r="AJ61" i="14"/>
  <c r="AI61" i="14"/>
  <c r="AH61" i="14"/>
  <c r="AG61" i="14"/>
  <c r="AF61" i="14"/>
  <c r="AE61" i="14"/>
  <c r="AD61" i="14"/>
  <c r="AC61" i="14"/>
  <c r="AB61" i="14"/>
  <c r="AA61" i="14"/>
  <c r="Z61" i="14"/>
  <c r="Y61" i="14"/>
  <c r="X61" i="14"/>
  <c r="W61" i="14"/>
  <c r="V61" i="14"/>
  <c r="U61" i="14"/>
  <c r="T61" i="14"/>
  <c r="S61" i="14"/>
  <c r="R61" i="14"/>
  <c r="Q61" i="14"/>
  <c r="P61" i="14"/>
  <c r="O61" i="14"/>
  <c r="N61" i="14"/>
  <c r="M61" i="14"/>
  <c r="L61" i="14"/>
  <c r="K61" i="14"/>
  <c r="J61" i="14"/>
  <c r="I61" i="14"/>
  <c r="H61" i="14"/>
  <c r="G61" i="14"/>
  <c r="E61" i="14"/>
  <c r="BI57" i="14"/>
  <c r="BH57" i="14"/>
  <c r="BG57" i="14"/>
  <c r="BF57" i="14"/>
  <c r="BE57" i="14"/>
  <c r="BD57" i="14"/>
  <c r="BC57" i="14"/>
  <c r="BB57" i="14"/>
  <c r="BA57" i="14"/>
  <c r="AZ57" i="14"/>
  <c r="AY57" i="14"/>
  <c r="AX57" i="14"/>
  <c r="AW57" i="14"/>
  <c r="AV57" i="14"/>
  <c r="AU57" i="14"/>
  <c r="AT57" i="14"/>
  <c r="AS57" i="14"/>
  <c r="AR57" i="14"/>
  <c r="AQ57" i="14"/>
  <c r="AP57" i="14"/>
  <c r="AO57" i="14"/>
  <c r="AN57" i="14"/>
  <c r="AM57" i="14"/>
  <c r="AL57" i="14"/>
  <c r="AK57" i="14"/>
  <c r="AJ57" i="14"/>
  <c r="AI57" i="14"/>
  <c r="AH57" i="14"/>
  <c r="AG57" i="14"/>
  <c r="AF57" i="14"/>
  <c r="AE57" i="14"/>
  <c r="AD57" i="14"/>
  <c r="AC57" i="14"/>
  <c r="AB57" i="14"/>
  <c r="AA57" i="14"/>
  <c r="Z57" i="14"/>
  <c r="Y57" i="14"/>
  <c r="X57" i="14"/>
  <c r="W57" i="14"/>
  <c r="V57" i="14"/>
  <c r="U57" i="14"/>
  <c r="T57" i="14"/>
  <c r="S57" i="14"/>
  <c r="R57" i="14"/>
  <c r="Q57" i="14"/>
  <c r="P57" i="14"/>
  <c r="O57" i="14"/>
  <c r="N57" i="14"/>
  <c r="M57" i="14"/>
  <c r="L57" i="14"/>
  <c r="K57" i="14"/>
  <c r="J57" i="14"/>
  <c r="I57" i="14"/>
  <c r="H57" i="14"/>
  <c r="G57" i="14"/>
  <c r="E57" i="14"/>
  <c r="BI56" i="14"/>
  <c r="BH56" i="14"/>
  <c r="BG56" i="14"/>
  <c r="BF56" i="14"/>
  <c r="BE56" i="14"/>
  <c r="BD56" i="14"/>
  <c r="BC56" i="14"/>
  <c r="BB56" i="14"/>
  <c r="BA56" i="14"/>
  <c r="AZ56" i="14"/>
  <c r="AY56" i="14"/>
  <c r="AX56" i="14"/>
  <c r="AW56" i="14"/>
  <c r="AV56" i="14"/>
  <c r="AU56" i="14"/>
  <c r="AT56" i="14"/>
  <c r="AS56" i="14"/>
  <c r="AR56" i="14"/>
  <c r="AQ56" i="14"/>
  <c r="AP56" i="14"/>
  <c r="AO56" i="14"/>
  <c r="AN56" i="14"/>
  <c r="AM56" i="14"/>
  <c r="AL56" i="14"/>
  <c r="AK56" i="14"/>
  <c r="AJ56" i="14"/>
  <c r="AI56" i="14"/>
  <c r="AH56" i="14"/>
  <c r="AG56" i="14"/>
  <c r="AF56" i="14"/>
  <c r="AE56" i="14"/>
  <c r="AD56" i="14"/>
  <c r="AC56" i="14"/>
  <c r="AB56" i="14"/>
  <c r="AA56" i="14"/>
  <c r="Z56" i="14"/>
  <c r="Y56" i="14"/>
  <c r="X56" i="14"/>
  <c r="W56" i="14"/>
  <c r="V56" i="14"/>
  <c r="U56" i="14"/>
  <c r="T56" i="14"/>
  <c r="S56" i="14"/>
  <c r="R56" i="14"/>
  <c r="Q56" i="14"/>
  <c r="P56" i="14"/>
  <c r="O56" i="14"/>
  <c r="N56" i="14"/>
  <c r="M56" i="14"/>
  <c r="L56" i="14"/>
  <c r="K56" i="14"/>
  <c r="J56" i="14"/>
  <c r="I56" i="14"/>
  <c r="H56" i="14"/>
  <c r="G56" i="14"/>
  <c r="E56" i="14"/>
  <c r="I53" i="14"/>
  <c r="G53" i="14"/>
  <c r="F53" i="14"/>
  <c r="E53" i="14"/>
  <c r="I50" i="14"/>
  <c r="G50" i="14"/>
  <c r="F50" i="14"/>
  <c r="E50" i="14"/>
  <c r="I46" i="14"/>
  <c r="H46" i="14"/>
  <c r="G46" i="14"/>
  <c r="F46" i="14"/>
  <c r="E46" i="14"/>
  <c r="G38" i="14"/>
  <c r="E38" i="14"/>
  <c r="I35" i="14"/>
  <c r="G35" i="14"/>
  <c r="F35" i="14"/>
  <c r="E35" i="14"/>
  <c r="I32" i="14"/>
  <c r="H32" i="14"/>
  <c r="G32" i="14"/>
  <c r="F32" i="14"/>
  <c r="E32" i="14"/>
  <c r="I31" i="14"/>
  <c r="G31" i="14"/>
  <c r="F31" i="14"/>
  <c r="E31" i="14"/>
  <c r="F195" i="14" l="1"/>
  <c r="F203" i="14" s="1"/>
  <c r="F292" i="14"/>
  <c r="F98" i="14"/>
  <c r="O92" i="15"/>
  <c r="O95" i="15" s="1"/>
  <c r="O96" i="15" s="1"/>
  <c r="N92" i="15"/>
  <c r="N95" i="15" s="1"/>
  <c r="N96" i="15" s="1"/>
  <c r="M92" i="15"/>
  <c r="M95" i="15" s="1"/>
  <c r="M96" i="15" s="1"/>
  <c r="L92" i="15"/>
  <c r="L95" i="15" s="1"/>
  <c r="L96" i="15" s="1"/>
  <c r="K92" i="15"/>
  <c r="K95" i="15" s="1"/>
  <c r="K96" i="15" s="1"/>
  <c r="G63" i="15"/>
  <c r="F211" i="14" l="1"/>
  <c r="F199" i="14"/>
  <c r="F296" i="14"/>
  <c r="F308" i="14"/>
  <c r="F304" i="14"/>
  <c r="F300" i="14"/>
  <c r="F207" i="14"/>
  <c r="F114" i="14"/>
  <c r="O100" i="15"/>
  <c r="J29" i="14"/>
  <c r="N100" i="15"/>
  <c r="M100" i="15"/>
  <c r="L100" i="15"/>
  <c r="J31" i="14" l="1"/>
  <c r="K100" i="15"/>
  <c r="E6" i="20"/>
  <c r="E5" i="20"/>
  <c r="E4" i="20"/>
  <c r="E3" i="20"/>
  <c r="E2" i="20"/>
  <c r="J92" i="15" l="1"/>
  <c r="BI29" i="14"/>
  <c r="BH29" i="14"/>
  <c r="BG29" i="14"/>
  <c r="BF29" i="14"/>
  <c r="BE29" i="14"/>
  <c r="BD29" i="14"/>
  <c r="BC29" i="14"/>
  <c r="BB29" i="14"/>
  <c r="BA29" i="14"/>
  <c r="AZ29" i="14"/>
  <c r="AY29" i="14"/>
  <c r="AX29" i="14"/>
  <c r="AW29" i="14"/>
  <c r="AV29" i="14"/>
  <c r="AU29" i="14"/>
  <c r="AT29" i="14"/>
  <c r="AS29" i="14"/>
  <c r="AR29" i="14"/>
  <c r="AQ29" i="14"/>
  <c r="AP29" i="14"/>
  <c r="AO29" i="14"/>
  <c r="AN29" i="14"/>
  <c r="AM29" i="14"/>
  <c r="AL29" i="14"/>
  <c r="AK29" i="14"/>
  <c r="AJ29" i="14"/>
  <c r="AI29" i="14"/>
  <c r="AH29" i="14"/>
  <c r="AG29" i="14"/>
  <c r="AF29" i="14"/>
  <c r="AE29" i="14"/>
  <c r="AD29" i="14"/>
  <c r="AC29" i="14"/>
  <c r="AB29" i="14"/>
  <c r="AA29" i="14"/>
  <c r="Z29" i="14"/>
  <c r="Y29" i="14"/>
  <c r="X29" i="14"/>
  <c r="W29" i="14"/>
  <c r="V29" i="14"/>
  <c r="U29" i="14"/>
  <c r="T29" i="14"/>
  <c r="S29" i="14"/>
  <c r="R29" i="14"/>
  <c r="Q29" i="14"/>
  <c r="P29" i="14"/>
  <c r="O29" i="14"/>
  <c r="N29" i="14"/>
  <c r="M29" i="14"/>
  <c r="L29" i="14"/>
  <c r="K29" i="14"/>
  <c r="J95" i="15" l="1"/>
  <c r="J96" i="15" s="1"/>
  <c r="H92" i="15"/>
  <c r="W31" i="14"/>
  <c r="AI31" i="14"/>
  <c r="AY31" i="14"/>
  <c r="L31" i="14"/>
  <c r="P31" i="14"/>
  <c r="T31" i="14"/>
  <c r="X31" i="14"/>
  <c r="AB31" i="14"/>
  <c r="AF31" i="14"/>
  <c r="AJ31" i="14"/>
  <c r="AN31" i="14"/>
  <c r="AR31" i="14"/>
  <c r="AV31" i="14"/>
  <c r="AZ31" i="14"/>
  <c r="BD31" i="14"/>
  <c r="BH31" i="14"/>
  <c r="O31" i="14"/>
  <c r="AE31" i="14"/>
  <c r="AQ31" i="14"/>
  <c r="AU31" i="14"/>
  <c r="BG31" i="14"/>
  <c r="M31" i="14"/>
  <c r="Q31" i="14"/>
  <c r="U31" i="14"/>
  <c r="Y31" i="14"/>
  <c r="AC31" i="14"/>
  <c r="AG31" i="14"/>
  <c r="AK31" i="14"/>
  <c r="AO31" i="14"/>
  <c r="AS31" i="14"/>
  <c r="AW31" i="14"/>
  <c r="BA31" i="14"/>
  <c r="BE31" i="14"/>
  <c r="BI31" i="14"/>
  <c r="S31" i="14"/>
  <c r="AA31" i="14"/>
  <c r="AM31" i="14"/>
  <c r="BC31" i="14"/>
  <c r="N31" i="14"/>
  <c r="R31" i="14"/>
  <c r="V31" i="14"/>
  <c r="Z31" i="14"/>
  <c r="AD31" i="14"/>
  <c r="AH31" i="14"/>
  <c r="AL31" i="14"/>
  <c r="AP31" i="14"/>
  <c r="AT31" i="14"/>
  <c r="AX31" i="14"/>
  <c r="BB31" i="14"/>
  <c r="BF31" i="14"/>
  <c r="K31" i="14"/>
  <c r="H29" i="14"/>
  <c r="F106" i="14" l="1"/>
  <c r="F102" i="14"/>
  <c r="F110" i="14"/>
  <c r="J12" i="8" l="1"/>
  <c r="J6" i="20" s="1"/>
  <c r="J15" i="8"/>
  <c r="J16" i="8"/>
  <c r="J101" i="8" s="1"/>
  <c r="I50" i="8"/>
  <c r="I46" i="8"/>
  <c r="J47" i="8"/>
  <c r="J53" i="8"/>
  <c r="I54" i="8"/>
  <c r="E117" i="15"/>
  <c r="J100" i="15"/>
  <c r="J61" i="15"/>
  <c r="J101" i="15" s="1"/>
  <c r="F74" i="15"/>
  <c r="N76" i="15" s="1"/>
  <c r="N102" i="15" s="1"/>
  <c r="K61" i="15"/>
  <c r="K101" i="15" s="1"/>
  <c r="L61" i="15"/>
  <c r="L101" i="15" s="1"/>
  <c r="M61" i="15"/>
  <c r="M101" i="15" s="1"/>
  <c r="N61" i="15"/>
  <c r="N101" i="15" s="1"/>
  <c r="O61" i="15"/>
  <c r="O101" i="15" s="1"/>
  <c r="F42" i="15"/>
  <c r="F48" i="15" s="1"/>
  <c r="F57" i="15"/>
  <c r="F63" i="15" s="1"/>
  <c r="M65" i="15" s="1"/>
  <c r="M109" i="15" s="1"/>
  <c r="F72" i="15"/>
  <c r="F78" i="15" s="1"/>
  <c r="E139" i="15"/>
  <c r="G148" i="15"/>
  <c r="E148" i="15"/>
  <c r="G144" i="15"/>
  <c r="E144" i="15"/>
  <c r="I139" i="15"/>
  <c r="G139" i="15"/>
  <c r="G149" i="15"/>
  <c r="E149" i="15"/>
  <c r="G145" i="15"/>
  <c r="E145" i="15"/>
  <c r="I135" i="15"/>
  <c r="H135" i="15"/>
  <c r="G135" i="15"/>
  <c r="E135" i="15"/>
  <c r="G125" i="15"/>
  <c r="E125" i="15"/>
  <c r="G124" i="15"/>
  <c r="E124" i="15"/>
  <c r="G121" i="15"/>
  <c r="E121" i="15"/>
  <c r="G120" i="15"/>
  <c r="E120" i="15"/>
  <c r="G117" i="15"/>
  <c r="G116" i="15"/>
  <c r="E116" i="15"/>
  <c r="F113" i="15"/>
  <c r="I113" i="15"/>
  <c r="G113" i="15"/>
  <c r="E113" i="15"/>
  <c r="G78" i="15"/>
  <c r="E78" i="15"/>
  <c r="G74" i="15"/>
  <c r="E74" i="15"/>
  <c r="E63" i="15"/>
  <c r="G48" i="15"/>
  <c r="E48" i="15"/>
  <c r="A1" i="17"/>
  <c r="S35" i="21" s="1"/>
  <c r="E6" i="15"/>
  <c r="E5" i="15"/>
  <c r="E4" i="15"/>
  <c r="E3" i="15"/>
  <c r="E2" i="15"/>
  <c r="A1" i="15"/>
  <c r="M43" i="21" s="1"/>
  <c r="H95" i="15"/>
  <c r="E6" i="14"/>
  <c r="E5" i="14"/>
  <c r="E4" i="14"/>
  <c r="E3" i="14"/>
  <c r="E2" i="14"/>
  <c r="A1" i="14"/>
  <c r="M38" i="21" s="1"/>
  <c r="H31" i="14"/>
  <c r="E98" i="8"/>
  <c r="G98" i="8"/>
  <c r="E99" i="8"/>
  <c r="G99" i="8"/>
  <c r="J6" i="15"/>
  <c r="J6" i="14"/>
  <c r="A1" i="8"/>
  <c r="M35" i="21" s="1"/>
  <c r="E2" i="8"/>
  <c r="E3" i="8"/>
  <c r="E4" i="8"/>
  <c r="E5" i="8"/>
  <c r="E6" i="8"/>
  <c r="J6" i="8"/>
  <c r="E15" i="8"/>
  <c r="F15" i="8"/>
  <c r="G15" i="8"/>
  <c r="H15" i="8"/>
  <c r="I15" i="8"/>
  <c r="E18" i="8"/>
  <c r="G18" i="8"/>
  <c r="E21" i="8"/>
  <c r="G21" i="8"/>
  <c r="E22" i="8"/>
  <c r="F22" i="8"/>
  <c r="G22" i="8"/>
  <c r="I22" i="8"/>
  <c r="E26" i="8"/>
  <c r="F26" i="8"/>
  <c r="G26" i="8"/>
  <c r="H26" i="8"/>
  <c r="I26" i="8"/>
  <c r="E27" i="8"/>
  <c r="F27" i="8"/>
  <c r="G27" i="8"/>
  <c r="H27" i="8"/>
  <c r="I27" i="8"/>
  <c r="E33" i="8"/>
  <c r="G33" i="8"/>
  <c r="E34" i="8"/>
  <c r="F34" i="8"/>
  <c r="G34" i="8"/>
  <c r="H34" i="8"/>
  <c r="I34" i="8"/>
  <c r="E39" i="8"/>
  <c r="G39" i="8"/>
  <c r="E40" i="8"/>
  <c r="F40" i="8"/>
  <c r="G40" i="8"/>
  <c r="H40" i="8"/>
  <c r="I40" i="8"/>
  <c r="E46" i="8"/>
  <c r="F46" i="8"/>
  <c r="G46" i="8"/>
  <c r="E49" i="8"/>
  <c r="G49" i="8"/>
  <c r="E50" i="8"/>
  <c r="F50" i="8"/>
  <c r="G50" i="8"/>
  <c r="H50" i="8"/>
  <c r="E53" i="8"/>
  <c r="F53" i="8"/>
  <c r="G53" i="8"/>
  <c r="I53" i="8"/>
  <c r="E54" i="8"/>
  <c r="F54" i="8"/>
  <c r="G54" i="8"/>
  <c r="E58" i="8"/>
  <c r="F58" i="8"/>
  <c r="G58" i="8"/>
  <c r="I58" i="8"/>
  <c r="E59" i="8"/>
  <c r="F59" i="8"/>
  <c r="G59" i="8"/>
  <c r="I59" i="8"/>
  <c r="E65" i="8"/>
  <c r="F65" i="8"/>
  <c r="G65" i="8"/>
  <c r="I65" i="8"/>
  <c r="J66" i="8" s="1"/>
  <c r="J68" i="8" s="1"/>
  <c r="J69" i="8" s="1"/>
  <c r="E68" i="8"/>
  <c r="F68" i="8"/>
  <c r="G68" i="8"/>
  <c r="I68" i="8"/>
  <c r="E75" i="8"/>
  <c r="G75" i="8"/>
  <c r="E76" i="8"/>
  <c r="G76" i="8"/>
  <c r="E77" i="8"/>
  <c r="G77" i="8"/>
  <c r="E78" i="8"/>
  <c r="G78" i="8"/>
  <c r="E86" i="8"/>
  <c r="G86" i="8"/>
  <c r="E87" i="8"/>
  <c r="F87" i="8"/>
  <c r="G87" i="8"/>
  <c r="H87" i="8"/>
  <c r="I87" i="8"/>
  <c r="E88" i="8"/>
  <c r="F88" i="8"/>
  <c r="G88" i="8"/>
  <c r="H88" i="8"/>
  <c r="I88" i="8"/>
  <c r="E91" i="8"/>
  <c r="F91" i="8"/>
  <c r="G91" i="8"/>
  <c r="I91" i="8"/>
  <c r="E92" i="8"/>
  <c r="F92" i="8"/>
  <c r="G92" i="8"/>
  <c r="I92" i="8"/>
  <c r="E100" i="8"/>
  <c r="F100" i="8"/>
  <c r="G100" i="8"/>
  <c r="H100" i="8"/>
  <c r="I100" i="8"/>
  <c r="E101" i="8"/>
  <c r="F101" i="8"/>
  <c r="G101" i="8"/>
  <c r="I101" i="8"/>
  <c r="A1" i="6"/>
  <c r="H37" i="21" s="1"/>
  <c r="J55" i="8" l="1"/>
  <c r="K12" i="8"/>
  <c r="J22" i="8"/>
  <c r="L76" i="15"/>
  <c r="L102" i="15" s="1"/>
  <c r="O76" i="15"/>
  <c r="O102" i="15" s="1"/>
  <c r="O103" i="15" s="1"/>
  <c r="O105" i="15" s="1"/>
  <c r="M76" i="15"/>
  <c r="M102" i="15" s="1"/>
  <c r="M103" i="15" s="1"/>
  <c r="M105" i="15" s="1"/>
  <c r="K76" i="15"/>
  <c r="K102" i="15" s="1"/>
  <c r="K103" i="15" s="1"/>
  <c r="K105" i="15" s="1"/>
  <c r="F18" i="8"/>
  <c r="F19" i="8" s="1"/>
  <c r="F85" i="8" s="1"/>
  <c r="K65" i="15"/>
  <c r="K109" i="15" s="1"/>
  <c r="O80" i="15"/>
  <c r="O110" i="15" s="1"/>
  <c r="K80" i="15"/>
  <c r="K110" i="15" s="1"/>
  <c r="J80" i="15"/>
  <c r="J110" i="15" s="1"/>
  <c r="M80" i="15"/>
  <c r="M110" i="15" s="1"/>
  <c r="N80" i="15"/>
  <c r="N110" i="15" s="1"/>
  <c r="L80" i="15"/>
  <c r="L110" i="15" s="1"/>
  <c r="J76" i="15"/>
  <c r="O65" i="15"/>
  <c r="O109" i="15" s="1"/>
  <c r="J65" i="15"/>
  <c r="J109" i="15" s="1"/>
  <c r="N65" i="15"/>
  <c r="N109" i="15" s="1"/>
  <c r="L65" i="15"/>
  <c r="L109" i="15" s="1"/>
  <c r="N50" i="15"/>
  <c r="N108" i="15" s="1"/>
  <c r="O50" i="15"/>
  <c r="O108" i="15" s="1"/>
  <c r="L50" i="15"/>
  <c r="L108" i="15" s="1"/>
  <c r="K50" i="15"/>
  <c r="K108" i="15" s="1"/>
  <c r="M50" i="15"/>
  <c r="J50" i="15"/>
  <c r="J108" i="15" s="1"/>
  <c r="H61" i="15"/>
  <c r="H101" i="15" s="1"/>
  <c r="H100" i="15"/>
  <c r="O136" i="15"/>
  <c r="K136" i="15"/>
  <c r="J136" i="15"/>
  <c r="M136" i="15"/>
  <c r="N103" i="15"/>
  <c r="N105" i="15" s="1"/>
  <c r="N136" i="15"/>
  <c r="L103" i="15"/>
  <c r="L105" i="15" s="1"/>
  <c r="K6" i="20" l="1"/>
  <c r="K6" i="8"/>
  <c r="K6" i="14"/>
  <c r="L12" i="8"/>
  <c r="K15" i="8"/>
  <c r="K16" i="8" s="1"/>
  <c r="K6" i="15"/>
  <c r="J59" i="8"/>
  <c r="J131" i="15"/>
  <c r="J133" i="15" s="1"/>
  <c r="N111" i="15"/>
  <c r="N113" i="15" s="1"/>
  <c r="M108" i="15"/>
  <c r="M111" i="15" s="1"/>
  <c r="M113" i="15" s="1"/>
  <c r="K111" i="15"/>
  <c r="K113" i="15" s="1"/>
  <c r="O111" i="15"/>
  <c r="O113" i="15" s="1"/>
  <c r="L111" i="15"/>
  <c r="L113" i="15" s="1"/>
  <c r="J111" i="15"/>
  <c r="J113" i="15" s="1"/>
  <c r="J102" i="15"/>
  <c r="J103" i="15" s="1"/>
  <c r="J105" i="15" s="1"/>
  <c r="F106" i="15" s="1"/>
  <c r="F21" i="8"/>
  <c r="J23" i="8" s="1"/>
  <c r="J2" i="20" s="1"/>
  <c r="F86" i="8"/>
  <c r="F98" i="8"/>
  <c r="J102" i="8" s="1"/>
  <c r="J18" i="14" s="1"/>
  <c r="F33" i="8"/>
  <c r="F99" i="8"/>
  <c r="F39" i="8"/>
  <c r="F49" i="8"/>
  <c r="H76" i="15"/>
  <c r="H102" i="15" s="1"/>
  <c r="H80" i="15"/>
  <c r="H110" i="15" s="1"/>
  <c r="H65" i="15"/>
  <c r="H109" i="15" s="1"/>
  <c r="H50" i="15"/>
  <c r="H108" i="15" s="1"/>
  <c r="K22" i="8" l="1"/>
  <c r="K101" i="8"/>
  <c r="L6" i="20"/>
  <c r="L6" i="14"/>
  <c r="L6" i="8"/>
  <c r="M12" i="8"/>
  <c r="L6" i="15"/>
  <c r="L15" i="8"/>
  <c r="L16" i="8" s="1"/>
  <c r="J240" i="14"/>
  <c r="J143" i="14"/>
  <c r="H96" i="15"/>
  <c r="H136" i="15" s="1"/>
  <c r="L136" i="15"/>
  <c r="H111" i="15"/>
  <c r="H113" i="15" s="1"/>
  <c r="H103" i="15"/>
  <c r="H105" i="15" s="1"/>
  <c r="F116" i="15"/>
  <c r="J2" i="8"/>
  <c r="J2" i="15"/>
  <c r="J27" i="8"/>
  <c r="J2" i="14"/>
  <c r="J24" i="8"/>
  <c r="J3" i="15" s="1"/>
  <c r="J87" i="8"/>
  <c r="J5" i="8"/>
  <c r="J5" i="15"/>
  <c r="J5" i="14"/>
  <c r="J46" i="14"/>
  <c r="J5" i="20"/>
  <c r="F114" i="15"/>
  <c r="F117" i="15" s="1"/>
  <c r="F120" i="15"/>
  <c r="M6" i="8" l="1"/>
  <c r="M15" i="8"/>
  <c r="M16" i="8" s="1"/>
  <c r="M6" i="20"/>
  <c r="N12" i="8"/>
  <c r="M6" i="15"/>
  <c r="M6" i="14"/>
  <c r="J144" i="14"/>
  <c r="J146" i="14" s="1"/>
  <c r="L22" i="8"/>
  <c r="L101" i="8"/>
  <c r="J241" i="14"/>
  <c r="J243" i="14" s="1"/>
  <c r="J47" i="14"/>
  <c r="J49" i="14" s="1"/>
  <c r="F118" i="15"/>
  <c r="F125" i="15" s="1"/>
  <c r="J3" i="8"/>
  <c r="J40" i="8"/>
  <c r="J41" i="8" s="1"/>
  <c r="J50" i="8"/>
  <c r="J51" i="8" s="1"/>
  <c r="J34" i="8"/>
  <c r="J35" i="8" s="1"/>
  <c r="J11" i="14" s="1"/>
  <c r="J12" i="14" s="1"/>
  <c r="J15" i="14" s="1"/>
  <c r="J16" i="14" s="1"/>
  <c r="K23" i="8"/>
  <c r="K24" i="8" s="1"/>
  <c r="J100" i="8"/>
  <c r="J88" i="8"/>
  <c r="J89" i="8" s="1"/>
  <c r="J91" i="8" s="1"/>
  <c r="J3" i="20"/>
  <c r="J26" i="8"/>
  <c r="J28" i="8" s="1"/>
  <c r="J92" i="8" s="1"/>
  <c r="J3" i="14"/>
  <c r="F124" i="15"/>
  <c r="N6" i="15" l="1"/>
  <c r="N6" i="8"/>
  <c r="O12" i="8"/>
  <c r="N6" i="14"/>
  <c r="N6" i="20"/>
  <c r="N15" i="8"/>
  <c r="N16" i="8" s="1"/>
  <c r="M22" i="8"/>
  <c r="M101" i="8"/>
  <c r="K87" i="8"/>
  <c r="K2" i="20"/>
  <c r="F121" i="15"/>
  <c r="F122" i="15" s="1"/>
  <c r="F145" i="15" s="1"/>
  <c r="F126" i="15"/>
  <c r="F149" i="15" s="1"/>
  <c r="K27" i="8"/>
  <c r="K2" i="15"/>
  <c r="J36" i="8"/>
  <c r="J58" i="8" s="1"/>
  <c r="J60" i="8" s="1"/>
  <c r="K2" i="14"/>
  <c r="K2" i="8"/>
  <c r="J93" i="8"/>
  <c r="J135" i="15" s="1"/>
  <c r="J137" i="15" s="1"/>
  <c r="J46" i="8"/>
  <c r="K47" i="8" s="1"/>
  <c r="K3" i="20"/>
  <c r="L23" i="8"/>
  <c r="K3" i="14"/>
  <c r="K40" i="8"/>
  <c r="K41" i="8" s="1"/>
  <c r="K34" i="8"/>
  <c r="K100" i="8"/>
  <c r="K102" i="8" s="1"/>
  <c r="K18" i="14" s="1"/>
  <c r="K26" i="8"/>
  <c r="K28" i="8" s="1"/>
  <c r="K50" i="8"/>
  <c r="K3" i="8"/>
  <c r="K3" i="15"/>
  <c r="K88" i="8"/>
  <c r="J54" i="8"/>
  <c r="J65" i="8"/>
  <c r="K66" i="8" s="1"/>
  <c r="O15" i="8" l="1"/>
  <c r="O16" i="8" s="1"/>
  <c r="O6" i="20"/>
  <c r="O6" i="8"/>
  <c r="P12" i="8"/>
  <c r="O6" i="15"/>
  <c r="O6" i="14"/>
  <c r="N101" i="8"/>
  <c r="N22" i="8"/>
  <c r="K89" i="8"/>
  <c r="K91" i="8" s="1"/>
  <c r="K240" i="14"/>
  <c r="K143" i="14"/>
  <c r="J139" i="15"/>
  <c r="K46" i="14"/>
  <c r="K5" i="20"/>
  <c r="K5" i="8"/>
  <c r="K5" i="14"/>
  <c r="K5" i="15"/>
  <c r="K68" i="8"/>
  <c r="K69" i="8" s="1"/>
  <c r="K36" i="8"/>
  <c r="K35" i="8"/>
  <c r="K11" i="14" s="1"/>
  <c r="K51" i="8"/>
  <c r="K53" i="8"/>
  <c r="K55" i="8" s="1"/>
  <c r="K131" i="15" s="1"/>
  <c r="K92" i="8"/>
  <c r="L2" i="20"/>
  <c r="L24" i="8"/>
  <c r="L2" i="15"/>
  <c r="L87" i="8"/>
  <c r="L2" i="8"/>
  <c r="L27" i="8"/>
  <c r="L2" i="14"/>
  <c r="J4" i="20"/>
  <c r="J4" i="15"/>
  <c r="J4" i="14"/>
  <c r="J4" i="8"/>
  <c r="Q12" i="8" l="1"/>
  <c r="P6" i="20"/>
  <c r="P6" i="14"/>
  <c r="P15" i="8"/>
  <c r="P16" i="8" s="1"/>
  <c r="P6" i="8"/>
  <c r="K144" i="14"/>
  <c r="K146" i="14" s="1"/>
  <c r="K243" i="14"/>
  <c r="K241" i="14"/>
  <c r="O101" i="8"/>
  <c r="O22" i="8"/>
  <c r="K47" i="14"/>
  <c r="K49" i="14" s="1"/>
  <c r="J129" i="14"/>
  <c r="J130" i="14" s="1"/>
  <c r="J147" i="14" s="1"/>
  <c r="J226" i="14"/>
  <c r="J227" i="14" s="1"/>
  <c r="K93" i="8"/>
  <c r="L3" i="20"/>
  <c r="L100" i="8"/>
  <c r="L102" i="8" s="1"/>
  <c r="L18" i="14" s="1"/>
  <c r="M23" i="8"/>
  <c r="L3" i="15"/>
  <c r="L3" i="14"/>
  <c r="L26" i="8"/>
  <c r="L28" i="8" s="1"/>
  <c r="L88" i="8"/>
  <c r="L89" i="8" s="1"/>
  <c r="L34" i="8"/>
  <c r="L40" i="8"/>
  <c r="L41" i="8" s="1"/>
  <c r="L50" i="8"/>
  <c r="L3" i="8"/>
  <c r="K59" i="8"/>
  <c r="K12" i="14"/>
  <c r="K15" i="14" s="1"/>
  <c r="K16" i="14" s="1"/>
  <c r="K46" i="8"/>
  <c r="L47" i="8" s="1"/>
  <c r="J32" i="14"/>
  <c r="J33" i="14" s="1"/>
  <c r="K58" i="8"/>
  <c r="K60" i="8" s="1"/>
  <c r="K54" i="8"/>
  <c r="K65" i="8"/>
  <c r="L66" i="8" s="1"/>
  <c r="P22" i="8" l="1"/>
  <c r="P101" i="8"/>
  <c r="Q6" i="14"/>
  <c r="Q6" i="8"/>
  <c r="R12" i="8"/>
  <c r="Q6" i="20"/>
  <c r="Q15" i="8"/>
  <c r="Q16" i="8" s="1"/>
  <c r="L240" i="14"/>
  <c r="L143" i="14"/>
  <c r="J132" i="14"/>
  <c r="J229" i="14"/>
  <c r="J244" i="14"/>
  <c r="J245" i="14" s="1"/>
  <c r="J247" i="14" s="1"/>
  <c r="J148" i="14"/>
  <c r="K4" i="20"/>
  <c r="K4" i="8"/>
  <c r="K4" i="14"/>
  <c r="K4" i="15"/>
  <c r="L36" i="8"/>
  <c r="L35" i="8"/>
  <c r="L11" i="14" s="1"/>
  <c r="L53" i="8"/>
  <c r="L55" i="8" s="1"/>
  <c r="L131" i="15" s="1"/>
  <c r="L91" i="8"/>
  <c r="M2" i="20"/>
  <c r="M24" i="8"/>
  <c r="M2" i="14"/>
  <c r="M2" i="8"/>
  <c r="M27" i="8"/>
  <c r="M87" i="8"/>
  <c r="M2" i="15"/>
  <c r="L51" i="8"/>
  <c r="L92" i="8"/>
  <c r="L46" i="14"/>
  <c r="L5" i="20"/>
  <c r="L5" i="14"/>
  <c r="L5" i="8"/>
  <c r="L5" i="15"/>
  <c r="L68" i="8"/>
  <c r="L69" i="8" s="1"/>
  <c r="J35" i="14"/>
  <c r="J50" i="14"/>
  <c r="J51" i="14" s="1"/>
  <c r="R6" i="20" l="1"/>
  <c r="S12" i="8"/>
  <c r="R15" i="8"/>
  <c r="R16" i="8" s="1"/>
  <c r="R6" i="14"/>
  <c r="R6" i="8"/>
  <c r="L241" i="14"/>
  <c r="L243" i="14" s="1"/>
  <c r="Q22" i="8"/>
  <c r="Q101" i="8"/>
  <c r="L144" i="14"/>
  <c r="L146" i="14" s="1"/>
  <c r="L47" i="14"/>
  <c r="L49" i="14" s="1"/>
  <c r="K129" i="14"/>
  <c r="K130" i="14" s="1"/>
  <c r="K132" i="14" s="1"/>
  <c r="K226" i="14"/>
  <c r="K227" i="14" s="1"/>
  <c r="J150" i="14"/>
  <c r="J53" i="14"/>
  <c r="K32" i="14"/>
  <c r="K33" i="14" s="1"/>
  <c r="K35" i="14" s="1"/>
  <c r="L93" i="8"/>
  <c r="M3" i="20"/>
  <c r="N23" i="8"/>
  <c r="M26" i="8"/>
  <c r="M28" i="8" s="1"/>
  <c r="M34" i="8"/>
  <c r="M100" i="8"/>
  <c r="M102" i="8" s="1"/>
  <c r="M18" i="14" s="1"/>
  <c r="M3" i="14"/>
  <c r="M88" i="8"/>
  <c r="M89" i="8" s="1"/>
  <c r="M3" i="15"/>
  <c r="M3" i="8"/>
  <c r="M50" i="8"/>
  <c r="M40" i="8"/>
  <c r="M41" i="8" s="1"/>
  <c r="L12" i="14"/>
  <c r="L15" i="14" s="1"/>
  <c r="L16" i="14" s="1"/>
  <c r="L46" i="8"/>
  <c r="M47" i="8" s="1"/>
  <c r="L54" i="8"/>
  <c r="L65" i="8"/>
  <c r="M66" i="8" s="1"/>
  <c r="L59" i="8"/>
  <c r="L58" i="8"/>
  <c r="R101" i="8" l="1"/>
  <c r="R22" i="8"/>
  <c r="S6" i="14"/>
  <c r="T12" i="8"/>
  <c r="S15" i="8"/>
  <c r="S16" i="8" s="1"/>
  <c r="S6" i="20"/>
  <c r="S6" i="8"/>
  <c r="K147" i="14"/>
  <c r="K148" i="14" s="1"/>
  <c r="M240" i="14"/>
  <c r="M143" i="14"/>
  <c r="K244" i="14"/>
  <c r="K245" i="14" s="1"/>
  <c r="K247" i="14" s="1"/>
  <c r="K229" i="14"/>
  <c r="L60" i="8"/>
  <c r="L4" i="20" s="1"/>
  <c r="M53" i="8"/>
  <c r="M55" i="8" s="1"/>
  <c r="M131" i="15" s="1"/>
  <c r="M46" i="14"/>
  <c r="M5" i="20"/>
  <c r="M5" i="15"/>
  <c r="M5" i="14"/>
  <c r="M5" i="8"/>
  <c r="K50" i="14"/>
  <c r="K51" i="14" s="1"/>
  <c r="M68" i="8"/>
  <c r="M69" i="8" s="1"/>
  <c r="M36" i="8"/>
  <c r="M35" i="8"/>
  <c r="M11" i="14" s="1"/>
  <c r="M91" i="8"/>
  <c r="M92" i="8"/>
  <c r="M51" i="8"/>
  <c r="N2" i="20"/>
  <c r="N24" i="8"/>
  <c r="N27" i="8"/>
  <c r="N2" i="14"/>
  <c r="N87" i="8"/>
  <c r="N2" i="15"/>
  <c r="N2" i="8"/>
  <c r="S22" i="8" l="1"/>
  <c r="S101" i="8"/>
  <c r="T6" i="20"/>
  <c r="U12" i="8"/>
  <c r="T6" i="14"/>
  <c r="T15" i="8"/>
  <c r="T16" i="8" s="1"/>
  <c r="T6" i="8"/>
  <c r="M146" i="14"/>
  <c r="M144" i="14"/>
  <c r="M241" i="14"/>
  <c r="M243" i="14" s="1"/>
  <c r="M47" i="14"/>
  <c r="M49" i="14" s="1"/>
  <c r="L129" i="14"/>
  <c r="L130" i="14" s="1"/>
  <c r="L132" i="14" s="1"/>
  <c r="L226" i="14"/>
  <c r="L227" i="14" s="1"/>
  <c r="K150" i="14"/>
  <c r="K53" i="14"/>
  <c r="L4" i="14"/>
  <c r="L4" i="8"/>
  <c r="L4" i="15"/>
  <c r="M93" i="8"/>
  <c r="N3" i="20"/>
  <c r="N100" i="8"/>
  <c r="N102" i="8" s="1"/>
  <c r="N18" i="14" s="1"/>
  <c r="N88" i="8"/>
  <c r="N89" i="8" s="1"/>
  <c r="O23" i="8"/>
  <c r="N34" i="8"/>
  <c r="N3" i="14"/>
  <c r="N40" i="8"/>
  <c r="N41" i="8" s="1"/>
  <c r="N3" i="15"/>
  <c r="N3" i="8"/>
  <c r="N50" i="8"/>
  <c r="N26" i="8"/>
  <c r="N28" i="8" s="1"/>
  <c r="M58" i="8"/>
  <c r="L32" i="14"/>
  <c r="L33" i="14" s="1"/>
  <c r="M54" i="8"/>
  <c r="M65" i="8"/>
  <c r="N66" i="8" s="1"/>
  <c r="M12" i="14"/>
  <c r="M15" i="14" s="1"/>
  <c r="M16" i="14" s="1"/>
  <c r="M46" i="8"/>
  <c r="N47" i="8" s="1"/>
  <c r="M59" i="8"/>
  <c r="T22" i="8" l="1"/>
  <c r="T101" i="8"/>
  <c r="U6" i="14"/>
  <c r="U6" i="8"/>
  <c r="U15" i="8"/>
  <c r="U16" i="8" s="1"/>
  <c r="U6" i="20"/>
  <c r="V12" i="8"/>
  <c r="L147" i="14"/>
  <c r="L148" i="14" s="1"/>
  <c r="N240" i="14"/>
  <c r="N143" i="14"/>
  <c r="L229" i="14"/>
  <c r="L244" i="14"/>
  <c r="L245" i="14" s="1"/>
  <c r="L247" i="14" s="1"/>
  <c r="L50" i="14"/>
  <c r="L51" i="14" s="1"/>
  <c r="L35" i="14"/>
  <c r="M60" i="8"/>
  <c r="O2" i="20"/>
  <c r="O24" i="8"/>
  <c r="O27" i="8"/>
  <c r="O2" i="8"/>
  <c r="O2" i="15"/>
  <c r="O87" i="8"/>
  <c r="O2" i="14"/>
  <c r="N92" i="8"/>
  <c r="N91" i="8"/>
  <c r="N68" i="8"/>
  <c r="N69" i="8" s="1"/>
  <c r="N51" i="8"/>
  <c r="N46" i="14"/>
  <c r="N5" i="20"/>
  <c r="N5" i="14"/>
  <c r="N5" i="8"/>
  <c r="N5" i="15"/>
  <c r="N53" i="8"/>
  <c r="N55" i="8" s="1"/>
  <c r="N131" i="15" s="1"/>
  <c r="N36" i="8"/>
  <c r="N35" i="8"/>
  <c r="N11" i="14" s="1"/>
  <c r="W12" i="8" l="1"/>
  <c r="V6" i="8"/>
  <c r="V6" i="20"/>
  <c r="V15" i="8"/>
  <c r="V16" i="8" s="1"/>
  <c r="V6" i="14"/>
  <c r="U22" i="8"/>
  <c r="U101" i="8"/>
  <c r="N146" i="14"/>
  <c r="N144" i="14"/>
  <c r="N241" i="14"/>
  <c r="N243" i="14" s="1"/>
  <c r="N47" i="14"/>
  <c r="N49" i="14" s="1"/>
  <c r="M129" i="14"/>
  <c r="M130" i="14" s="1"/>
  <c r="M132" i="14" s="1"/>
  <c r="M226" i="14"/>
  <c r="M227" i="14" s="1"/>
  <c r="L150" i="14"/>
  <c r="L53" i="14"/>
  <c r="N59" i="8"/>
  <c r="N54" i="8"/>
  <c r="N65" i="8"/>
  <c r="O66" i="8" s="1"/>
  <c r="O3" i="20"/>
  <c r="P23" i="8"/>
  <c r="O3" i="15"/>
  <c r="O3" i="14"/>
  <c r="O3" i="8"/>
  <c r="O88" i="8"/>
  <c r="O89" i="8" s="1"/>
  <c r="O91" i="8" s="1"/>
  <c r="O34" i="8"/>
  <c r="O100" i="8"/>
  <c r="O102" i="8" s="1"/>
  <c r="O18" i="14" s="1"/>
  <c r="O26" i="8"/>
  <c r="O28" i="8" s="1"/>
  <c r="O92" i="8" s="1"/>
  <c r="O40" i="8"/>
  <c r="O41" i="8" s="1"/>
  <c r="O50" i="8"/>
  <c r="N58" i="8"/>
  <c r="M32" i="14"/>
  <c r="M33" i="14" s="1"/>
  <c r="N12" i="14"/>
  <c r="N15" i="14" s="1"/>
  <c r="N16" i="14" s="1"/>
  <c r="N46" i="8"/>
  <c r="O47" i="8" s="1"/>
  <c r="N93" i="8"/>
  <c r="M4" i="20"/>
  <c r="M4" i="15"/>
  <c r="M4" i="8"/>
  <c r="M4" i="14"/>
  <c r="V101" i="8" l="1"/>
  <c r="V22" i="8"/>
  <c r="M19" i="14"/>
  <c r="O19" i="14"/>
  <c r="L19" i="14"/>
  <c r="N19" i="14"/>
  <c r="K19" i="14"/>
  <c r="W6" i="14"/>
  <c r="W6" i="20"/>
  <c r="W6" i="8"/>
  <c r="X12" i="8"/>
  <c r="W15" i="8"/>
  <c r="W16" i="8" s="1"/>
  <c r="M147" i="14"/>
  <c r="O240" i="14"/>
  <c r="O143" i="14"/>
  <c r="M229" i="14"/>
  <c r="M244" i="14"/>
  <c r="M245" i="14" s="1"/>
  <c r="M247" i="14" s="1"/>
  <c r="M148" i="14"/>
  <c r="N60" i="8"/>
  <c r="N4" i="15" s="1"/>
  <c r="O93" i="8"/>
  <c r="O53" i="8"/>
  <c r="O55" i="8" s="1"/>
  <c r="O131" i="15" s="1"/>
  <c r="O51" i="8"/>
  <c r="O36" i="8"/>
  <c r="O58" i="8" s="1"/>
  <c r="O35" i="8"/>
  <c r="O11" i="14" s="1"/>
  <c r="P2" i="20"/>
  <c r="P24" i="8"/>
  <c r="P2" i="14"/>
  <c r="P87" i="8"/>
  <c r="P2" i="8"/>
  <c r="P27" i="8"/>
  <c r="M35" i="14"/>
  <c r="M50" i="14"/>
  <c r="M51" i="14" s="1"/>
  <c r="O46" i="14"/>
  <c r="O5" i="20"/>
  <c r="O5" i="8"/>
  <c r="O5" i="15"/>
  <c r="O5" i="14"/>
  <c r="O68" i="8"/>
  <c r="O69" i="8" s="1"/>
  <c r="M71" i="14" l="1"/>
  <c r="M132" i="15"/>
  <c r="M133" i="15" s="1"/>
  <c r="M135" i="15" s="1"/>
  <c r="M137" i="15" s="1"/>
  <c r="M139" i="15" s="1"/>
  <c r="M260" i="14"/>
  <c r="M163" i="14"/>
  <c r="M265" i="14"/>
  <c r="M66" i="14"/>
  <c r="M168" i="14"/>
  <c r="O146" i="14"/>
  <c r="O144" i="14"/>
  <c r="O243" i="14"/>
  <c r="O241" i="14"/>
  <c r="L71" i="14"/>
  <c r="L66" i="14"/>
  <c r="L163" i="14"/>
  <c r="L265" i="14"/>
  <c r="L132" i="15"/>
  <c r="L133" i="15" s="1"/>
  <c r="L135" i="15" s="1"/>
  <c r="L137" i="15" s="1"/>
  <c r="L139" i="15" s="1"/>
  <c r="L260" i="14"/>
  <c r="L168" i="14"/>
  <c r="O260" i="14"/>
  <c r="O71" i="14"/>
  <c r="O163" i="14"/>
  <c r="O66" i="14"/>
  <c r="O132" i="15"/>
  <c r="O133" i="15" s="1"/>
  <c r="O135" i="15" s="1"/>
  <c r="O137" i="15" s="1"/>
  <c r="O139" i="15" s="1"/>
  <c r="F140" i="15" s="1"/>
  <c r="O265" i="14"/>
  <c r="O168" i="14"/>
  <c r="W22" i="8"/>
  <c r="W101" i="8"/>
  <c r="X6" i="14"/>
  <c r="X6" i="20"/>
  <c r="Y12" i="8"/>
  <c r="X6" i="8"/>
  <c r="X15" i="8"/>
  <c r="X16" i="8" s="1"/>
  <c r="K66" i="14"/>
  <c r="K71" i="14"/>
  <c r="K132" i="15"/>
  <c r="K133" i="15" s="1"/>
  <c r="K135" i="15" s="1"/>
  <c r="K137" i="15" s="1"/>
  <c r="K139" i="15" s="1"/>
  <c r="K260" i="14"/>
  <c r="K163" i="14"/>
  <c r="K265" i="14"/>
  <c r="K168" i="14"/>
  <c r="N71" i="14"/>
  <c r="N66" i="14"/>
  <c r="N168" i="14"/>
  <c r="N265" i="14"/>
  <c r="N163" i="14"/>
  <c r="N132" i="15"/>
  <c r="N133" i="15" s="1"/>
  <c r="N135" i="15" s="1"/>
  <c r="N137" i="15" s="1"/>
  <c r="N139" i="15" s="1"/>
  <c r="N260" i="14"/>
  <c r="O47" i="14"/>
  <c r="O49" i="14" s="1"/>
  <c r="N4" i="20"/>
  <c r="N129" i="14"/>
  <c r="N130" i="14" s="1"/>
  <c r="N132" i="14" s="1"/>
  <c r="N226" i="14"/>
  <c r="N227" i="14" s="1"/>
  <c r="M150" i="14"/>
  <c r="M53" i="14"/>
  <c r="N4" i="14"/>
  <c r="N4" i="8"/>
  <c r="P3" i="20"/>
  <c r="P100" i="8"/>
  <c r="P102" i="8" s="1"/>
  <c r="P18" i="14" s="1"/>
  <c r="P19" i="14" s="1"/>
  <c r="P3" i="14"/>
  <c r="P3" i="8"/>
  <c r="P40" i="8"/>
  <c r="P41" i="8" s="1"/>
  <c r="P34" i="8"/>
  <c r="P26" i="8"/>
  <c r="P28" i="8" s="1"/>
  <c r="P92" i="8" s="1"/>
  <c r="Q23" i="8"/>
  <c r="P88" i="8"/>
  <c r="P89" i="8" s="1"/>
  <c r="P91" i="8" s="1"/>
  <c r="P50" i="8"/>
  <c r="O12" i="14"/>
  <c r="O15" i="14" s="1"/>
  <c r="O16" i="14" s="1"/>
  <c r="O46" i="8"/>
  <c r="P47" i="8" s="1"/>
  <c r="P53" i="8" s="1"/>
  <c r="N32" i="14"/>
  <c r="N33" i="14" s="1"/>
  <c r="O54" i="8"/>
  <c r="O65" i="8"/>
  <c r="P66" i="8" s="1"/>
  <c r="P68" i="8" s="1"/>
  <c r="P69" i="8" s="1"/>
  <c r="O59" i="8"/>
  <c r="O60" i="8" s="1"/>
  <c r="Y15" i="8" l="1"/>
  <c r="Y16" i="8" s="1"/>
  <c r="Y6" i="8"/>
  <c r="Y6" i="14"/>
  <c r="Y6" i="20"/>
  <c r="Z12" i="8"/>
  <c r="P71" i="14"/>
  <c r="P265" i="14"/>
  <c r="P66" i="14"/>
  <c r="P168" i="14"/>
  <c r="P131" i="15"/>
  <c r="P260" i="14"/>
  <c r="P163" i="14"/>
  <c r="H137" i="15"/>
  <c r="H139" i="15" s="1"/>
  <c r="X22" i="8"/>
  <c r="X101" i="8"/>
  <c r="P240" i="14"/>
  <c r="P143" i="14"/>
  <c r="N147" i="14"/>
  <c r="N148" i="14" s="1"/>
  <c r="F144" i="15"/>
  <c r="F146" i="15" s="1"/>
  <c r="F10" i="17" s="1"/>
  <c r="F148" i="15"/>
  <c r="F150" i="15" s="1"/>
  <c r="F20" i="17" s="1"/>
  <c r="N229" i="14"/>
  <c r="N244" i="14"/>
  <c r="N245" i="14" s="1"/>
  <c r="N247" i="14" s="1"/>
  <c r="P93" i="8"/>
  <c r="P55" i="8"/>
  <c r="P59" i="8" s="1"/>
  <c r="O4" i="20"/>
  <c r="O4" i="15"/>
  <c r="O4" i="8"/>
  <c r="O4" i="14"/>
  <c r="N35" i="14"/>
  <c r="N50" i="14"/>
  <c r="N51" i="14" s="1"/>
  <c r="Q2" i="20"/>
  <c r="Q24" i="8"/>
  <c r="Q2" i="14"/>
  <c r="Q27" i="8"/>
  <c r="Q87" i="8"/>
  <c r="Q2" i="8"/>
  <c r="P51" i="8"/>
  <c r="P35" i="8"/>
  <c r="P11" i="14" s="1"/>
  <c r="P36" i="8"/>
  <c r="P58" i="8" s="1"/>
  <c r="P46" i="14"/>
  <c r="P5" i="20"/>
  <c r="P5" i="14"/>
  <c r="P5" i="8"/>
  <c r="P60" i="8" l="1"/>
  <c r="Z6" i="14"/>
  <c r="Z6" i="8"/>
  <c r="Z6" i="20"/>
  <c r="AA12" i="8"/>
  <c r="Z15" i="8"/>
  <c r="Z16" i="8" s="1"/>
  <c r="P144" i="14"/>
  <c r="P146" i="14" s="1"/>
  <c r="P241" i="14"/>
  <c r="P243" i="14" s="1"/>
  <c r="Y22" i="8"/>
  <c r="Y101" i="8"/>
  <c r="P47" i="14"/>
  <c r="P49" i="14" s="1"/>
  <c r="N150" i="14"/>
  <c r="O129" i="14"/>
  <c r="O130" i="14" s="1"/>
  <c r="O147" i="14" s="1"/>
  <c r="O226" i="14"/>
  <c r="O227" i="14" s="1"/>
  <c r="N53" i="14"/>
  <c r="P4" i="20"/>
  <c r="P4" i="8"/>
  <c r="P4" i="14"/>
  <c r="P12" i="14"/>
  <c r="P15" i="14" s="1"/>
  <c r="P16" i="14" s="1"/>
  <c r="P46" i="8"/>
  <c r="Q47" i="8" s="1"/>
  <c r="Q53" i="8" s="1"/>
  <c r="O32" i="14"/>
  <c r="O33" i="14" s="1"/>
  <c r="P54" i="8"/>
  <c r="P65" i="8"/>
  <c r="Q66" i="8" s="1"/>
  <c r="Q68" i="8" s="1"/>
  <c r="Q69" i="8" s="1"/>
  <c r="Q3" i="20"/>
  <c r="R23" i="8"/>
  <c r="Q34" i="8"/>
  <c r="Q100" i="8"/>
  <c r="Q102" i="8" s="1"/>
  <c r="Q18" i="14" s="1"/>
  <c r="Q19" i="14" s="1"/>
  <c r="Q88" i="8"/>
  <c r="Q89" i="8" s="1"/>
  <c r="Q91" i="8" s="1"/>
  <c r="Q50" i="8"/>
  <c r="Q3" i="8"/>
  <c r="Q40" i="8"/>
  <c r="Q41" i="8" s="1"/>
  <c r="Q3" i="14"/>
  <c r="Q26" i="8"/>
  <c r="Q28" i="8" s="1"/>
  <c r="Q92" i="8" s="1"/>
  <c r="Z101" i="8" l="1"/>
  <c r="Z22" i="8"/>
  <c r="AA6" i="20"/>
  <c r="AA6" i="14"/>
  <c r="AA6" i="8"/>
  <c r="AB12" i="8"/>
  <c r="AA15" i="8"/>
  <c r="AA16" i="8" s="1"/>
  <c r="Q131" i="15"/>
  <c r="Q260" i="14"/>
  <c r="Q163" i="14"/>
  <c r="Q71" i="14"/>
  <c r="Q265" i="14"/>
  <c r="Q168" i="14"/>
  <c r="Q66" i="14"/>
  <c r="Q240" i="14"/>
  <c r="Q143" i="14"/>
  <c r="O244" i="14"/>
  <c r="O245" i="14" s="1"/>
  <c r="O247" i="14" s="1"/>
  <c r="O229" i="14"/>
  <c r="O132" i="14"/>
  <c r="O148" i="14"/>
  <c r="Q93" i="8"/>
  <c r="Q46" i="14"/>
  <c r="Q5" i="20"/>
  <c r="Q5" i="14"/>
  <c r="Q5" i="8"/>
  <c r="Q51" i="8"/>
  <c r="Q36" i="8"/>
  <c r="Q58" i="8" s="1"/>
  <c r="Q35" i="8"/>
  <c r="Q11" i="14" s="1"/>
  <c r="O35" i="14"/>
  <c r="O50" i="14"/>
  <c r="O51" i="14" s="1"/>
  <c r="R2" i="20"/>
  <c r="R24" i="8"/>
  <c r="R2" i="14"/>
  <c r="R27" i="8"/>
  <c r="R87" i="8"/>
  <c r="R2" i="8"/>
  <c r="Q55" i="8"/>
  <c r="Q59" i="8" s="1"/>
  <c r="Q241" i="14" l="1"/>
  <c r="Q243" i="14" s="1"/>
  <c r="AB6" i="20"/>
  <c r="AB6" i="8"/>
  <c r="AB15" i="8"/>
  <c r="AB16" i="8" s="1"/>
  <c r="AB6" i="14"/>
  <c r="AC12" i="8"/>
  <c r="AA101" i="8"/>
  <c r="AA22" i="8"/>
  <c r="Q146" i="14"/>
  <c r="Q144" i="14"/>
  <c r="Q47" i="14"/>
  <c r="Q49" i="14" s="1"/>
  <c r="O150" i="14"/>
  <c r="P129" i="14"/>
  <c r="P130" i="14" s="1"/>
  <c r="P226" i="14"/>
  <c r="P227" i="14" s="1"/>
  <c r="O53" i="14"/>
  <c r="P32" i="14"/>
  <c r="P33" i="14" s="1"/>
  <c r="Q60" i="8"/>
  <c r="Q54" i="8"/>
  <c r="Q65" i="8"/>
  <c r="R66" i="8" s="1"/>
  <c r="R68" i="8" s="1"/>
  <c r="R69" i="8" s="1"/>
  <c r="R3" i="20"/>
  <c r="S23" i="8"/>
  <c r="R100" i="8"/>
  <c r="R102" i="8" s="1"/>
  <c r="R18" i="14" s="1"/>
  <c r="R19" i="14" s="1"/>
  <c r="R34" i="8"/>
  <c r="R3" i="14"/>
  <c r="R40" i="8"/>
  <c r="R41" i="8" s="1"/>
  <c r="R26" i="8"/>
  <c r="R28" i="8" s="1"/>
  <c r="R92" i="8" s="1"/>
  <c r="R3" i="8"/>
  <c r="R50" i="8"/>
  <c r="R88" i="8"/>
  <c r="R89" i="8" s="1"/>
  <c r="R91" i="8" s="1"/>
  <c r="Q12" i="14"/>
  <c r="Q15" i="14" s="1"/>
  <c r="Q16" i="14" s="1"/>
  <c r="Q46" i="8"/>
  <c r="R47" i="8" s="1"/>
  <c r="R53" i="8" s="1"/>
  <c r="R55" i="8" s="1"/>
  <c r="R59" i="8" s="1"/>
  <c r="AC6" i="14" l="1"/>
  <c r="AD12" i="8"/>
  <c r="AC6" i="8"/>
  <c r="AC15" i="8"/>
  <c r="AC16" i="8" s="1"/>
  <c r="AC6" i="20"/>
  <c r="AB22" i="8"/>
  <c r="AB101" i="8"/>
  <c r="R71" i="14"/>
  <c r="R168" i="14"/>
  <c r="R265" i="14"/>
  <c r="R131" i="15"/>
  <c r="R163" i="14"/>
  <c r="R66" i="14"/>
  <c r="R260" i="14"/>
  <c r="R240" i="14"/>
  <c r="R143" i="14"/>
  <c r="P229" i="14"/>
  <c r="P244" i="14"/>
  <c r="P245" i="14" s="1"/>
  <c r="P247" i="14" s="1"/>
  <c r="P147" i="14"/>
  <c r="P148" i="14" s="1"/>
  <c r="P132" i="14"/>
  <c r="R93" i="8"/>
  <c r="R51" i="8"/>
  <c r="S2" i="20"/>
  <c r="S24" i="8"/>
  <c r="S87" i="8"/>
  <c r="S2" i="14"/>
  <c r="S2" i="8"/>
  <c r="S27" i="8"/>
  <c r="Q4" i="20"/>
  <c r="Q4" i="14"/>
  <c r="Q4" i="8"/>
  <c r="R35" i="8"/>
  <c r="R11" i="14" s="1"/>
  <c r="R36" i="8"/>
  <c r="R58" i="8" s="1"/>
  <c r="R60" i="8" s="1"/>
  <c r="R46" i="14"/>
  <c r="R5" i="20"/>
  <c r="R5" i="8"/>
  <c r="R5" i="14"/>
  <c r="P35" i="14"/>
  <c r="P50" i="14"/>
  <c r="P51" i="14" s="1"/>
  <c r="R241" i="14" l="1"/>
  <c r="R243" i="14" s="1"/>
  <c r="AC22" i="8"/>
  <c r="AC101" i="8"/>
  <c r="AD15" i="8"/>
  <c r="AD16" i="8" s="1"/>
  <c r="AD6" i="20"/>
  <c r="AE12" i="8"/>
  <c r="AD6" i="14"/>
  <c r="AD6" i="8"/>
  <c r="R146" i="14"/>
  <c r="R144" i="14"/>
  <c r="R47" i="14"/>
  <c r="R49" i="14" s="1"/>
  <c r="P150" i="14"/>
  <c r="Q129" i="14"/>
  <c r="Q130" i="14" s="1"/>
  <c r="Q226" i="14"/>
  <c r="Q227" i="14" s="1"/>
  <c r="P53" i="14"/>
  <c r="S3" i="20"/>
  <c r="T23" i="8"/>
  <c r="S34" i="8"/>
  <c r="S100" i="8"/>
  <c r="S102" i="8" s="1"/>
  <c r="S18" i="14" s="1"/>
  <c r="S19" i="14" s="1"/>
  <c r="S40" i="8"/>
  <c r="S41" i="8" s="1"/>
  <c r="S88" i="8"/>
  <c r="S89" i="8" s="1"/>
  <c r="S91" i="8" s="1"/>
  <c r="S50" i="8"/>
  <c r="S26" i="8"/>
  <c r="S28" i="8" s="1"/>
  <c r="S92" i="8" s="1"/>
  <c r="S3" i="14"/>
  <c r="S3" i="8"/>
  <c r="R4" i="20"/>
  <c r="R4" i="14"/>
  <c r="R4" i="8"/>
  <c r="R54" i="8"/>
  <c r="R65" i="8"/>
  <c r="S66" i="8" s="1"/>
  <c r="S68" i="8" s="1"/>
  <c r="S69" i="8" s="1"/>
  <c r="R12" i="14"/>
  <c r="R15" i="14" s="1"/>
  <c r="R16" i="14" s="1"/>
  <c r="R46" i="8"/>
  <c r="S47" i="8" s="1"/>
  <c r="S53" i="8" s="1"/>
  <c r="Q32" i="14"/>
  <c r="Q33" i="14" s="1"/>
  <c r="AD101" i="8" l="1"/>
  <c r="AD22" i="8"/>
  <c r="AE6" i="14"/>
  <c r="AF12" i="8"/>
  <c r="AE6" i="20"/>
  <c r="AE15" i="8"/>
  <c r="AE16" i="8" s="1"/>
  <c r="AE6" i="8"/>
  <c r="S66" i="14"/>
  <c r="S265" i="14"/>
  <c r="S71" i="14"/>
  <c r="S168" i="14"/>
  <c r="S131" i="15"/>
  <c r="S163" i="14"/>
  <c r="S260" i="14"/>
  <c r="S240" i="14"/>
  <c r="S143" i="14"/>
  <c r="Q229" i="14"/>
  <c r="Q244" i="14"/>
  <c r="Q245" i="14" s="1"/>
  <c r="Q247" i="14" s="1"/>
  <c r="Q147" i="14"/>
  <c r="Q148" i="14" s="1"/>
  <c r="Q132" i="14"/>
  <c r="S93" i="8"/>
  <c r="S46" i="14"/>
  <c r="S5" i="20"/>
  <c r="S5" i="14"/>
  <c r="S5" i="8"/>
  <c r="S55" i="8"/>
  <c r="S59" i="8" s="1"/>
  <c r="S51" i="8"/>
  <c r="S35" i="8"/>
  <c r="S11" i="14" s="1"/>
  <c r="S36" i="8"/>
  <c r="S58" i="8" s="1"/>
  <c r="T2" i="20"/>
  <c r="T24" i="8"/>
  <c r="T27" i="8"/>
  <c r="T87" i="8"/>
  <c r="T2" i="14"/>
  <c r="T2" i="8"/>
  <c r="Q35" i="14"/>
  <c r="Q50" i="14"/>
  <c r="Q51" i="14" s="1"/>
  <c r="S241" i="14" l="1"/>
  <c r="S243" i="14" s="1"/>
  <c r="AE22" i="8"/>
  <c r="AE101" i="8"/>
  <c r="S144" i="14"/>
  <c r="S146" i="14" s="1"/>
  <c r="AF6" i="20"/>
  <c r="AF6" i="8"/>
  <c r="AG12" i="8"/>
  <c r="AF15" i="8"/>
  <c r="AF16" i="8" s="1"/>
  <c r="AF6" i="14"/>
  <c r="S47" i="14"/>
  <c r="S49" i="14" s="1"/>
  <c r="Q150" i="14"/>
  <c r="R129" i="14"/>
  <c r="R130" i="14" s="1"/>
  <c r="R147" i="14" s="1"/>
  <c r="R226" i="14"/>
  <c r="R227" i="14" s="1"/>
  <c r="Q53" i="14"/>
  <c r="S60" i="8"/>
  <c r="S4" i="20" s="1"/>
  <c r="S12" i="14"/>
  <c r="S15" i="14" s="1"/>
  <c r="S16" i="14" s="1"/>
  <c r="S46" i="8"/>
  <c r="T47" i="8" s="1"/>
  <c r="T53" i="8" s="1"/>
  <c r="R32" i="14"/>
  <c r="R33" i="14" s="1"/>
  <c r="S54" i="8"/>
  <c r="T55" i="8" s="1"/>
  <c r="S65" i="8"/>
  <c r="T66" i="8" s="1"/>
  <c r="T68" i="8" s="1"/>
  <c r="T69" i="8" s="1"/>
  <c r="T3" i="20"/>
  <c r="T100" i="8"/>
  <c r="T102" i="8" s="1"/>
  <c r="T18" i="14" s="1"/>
  <c r="T19" i="14" s="1"/>
  <c r="U23" i="8"/>
  <c r="T34" i="8"/>
  <c r="T3" i="14"/>
  <c r="T3" i="8"/>
  <c r="T88" i="8"/>
  <c r="T89" i="8" s="1"/>
  <c r="T91" i="8" s="1"/>
  <c r="T50" i="8"/>
  <c r="T26" i="8"/>
  <c r="T28" i="8" s="1"/>
  <c r="T92" i="8" s="1"/>
  <c r="T40" i="8"/>
  <c r="T41" i="8" s="1"/>
  <c r="AF22" i="8" l="1"/>
  <c r="AF101" i="8"/>
  <c r="T260" i="14"/>
  <c r="T265" i="14"/>
  <c r="T163" i="14"/>
  <c r="T66" i="14"/>
  <c r="T168" i="14"/>
  <c r="T131" i="15"/>
  <c r="T71" i="14"/>
  <c r="AG15" i="8"/>
  <c r="AG16" i="8" s="1"/>
  <c r="AG6" i="20"/>
  <c r="AG6" i="8"/>
  <c r="AG6" i="14"/>
  <c r="AH12" i="8"/>
  <c r="T240" i="14"/>
  <c r="T143" i="14"/>
  <c r="R229" i="14"/>
  <c r="R244" i="14"/>
  <c r="R245" i="14" s="1"/>
  <c r="R247" i="14" s="1"/>
  <c r="R132" i="14"/>
  <c r="R148" i="14"/>
  <c r="S4" i="8"/>
  <c r="S4" i="14"/>
  <c r="T51" i="8"/>
  <c r="T35" i="8"/>
  <c r="T11" i="14" s="1"/>
  <c r="T36" i="8"/>
  <c r="T58" i="8" s="1"/>
  <c r="T93" i="8"/>
  <c r="U2" i="20"/>
  <c r="U24" i="8"/>
  <c r="U2" i="8"/>
  <c r="U2" i="14"/>
  <c r="U27" i="8"/>
  <c r="U87" i="8"/>
  <c r="T59" i="8"/>
  <c r="R35" i="14"/>
  <c r="R50" i="14"/>
  <c r="R51" i="14" s="1"/>
  <c r="T46" i="14"/>
  <c r="T5" i="20"/>
  <c r="T5" i="14"/>
  <c r="T5" i="8"/>
  <c r="T241" i="14" l="1"/>
  <c r="T243" i="14" s="1"/>
  <c r="AH15" i="8"/>
  <c r="AH16" i="8" s="1"/>
  <c r="AH6" i="14"/>
  <c r="AH6" i="8"/>
  <c r="AH6" i="20"/>
  <c r="AI12" i="8"/>
  <c r="T146" i="14"/>
  <c r="T144" i="14"/>
  <c r="T60" i="8"/>
  <c r="AG101" i="8"/>
  <c r="AG22" i="8"/>
  <c r="T47" i="14"/>
  <c r="T49" i="14" s="1"/>
  <c r="R150" i="14"/>
  <c r="S129" i="14"/>
  <c r="S130" i="14" s="1"/>
  <c r="S226" i="14"/>
  <c r="S227" i="14" s="1"/>
  <c r="R53" i="14"/>
  <c r="T12" i="14"/>
  <c r="T15" i="14" s="1"/>
  <c r="T16" i="14" s="1"/>
  <c r="T46" i="8"/>
  <c r="U47" i="8" s="1"/>
  <c r="U53" i="8" s="1"/>
  <c r="U3" i="20"/>
  <c r="V23" i="8"/>
  <c r="U34" i="8"/>
  <c r="U100" i="8"/>
  <c r="U102" i="8" s="1"/>
  <c r="U18" i="14" s="1"/>
  <c r="U19" i="14" s="1"/>
  <c r="U40" i="8"/>
  <c r="U41" i="8" s="1"/>
  <c r="U26" i="8"/>
  <c r="U28" i="8" s="1"/>
  <c r="U92" i="8" s="1"/>
  <c r="U50" i="8"/>
  <c r="U3" i="14"/>
  <c r="U3" i="8"/>
  <c r="U88" i="8"/>
  <c r="U89" i="8" s="1"/>
  <c r="U91" i="8" s="1"/>
  <c r="T54" i="8"/>
  <c r="T65" i="8"/>
  <c r="U66" i="8" s="1"/>
  <c r="U68" i="8" s="1"/>
  <c r="U69" i="8" s="1"/>
  <c r="S32" i="14"/>
  <c r="S33" i="14" s="1"/>
  <c r="U66" i="14" l="1"/>
  <c r="U260" i="14"/>
  <c r="U163" i="14"/>
  <c r="U265" i="14"/>
  <c r="U168" i="14"/>
  <c r="U71" i="14"/>
  <c r="U131" i="15"/>
  <c r="AH22" i="8"/>
  <c r="AH101" i="8"/>
  <c r="AJ12" i="8"/>
  <c r="AI15" i="8"/>
  <c r="AI16" i="8" s="1"/>
  <c r="AI6" i="14"/>
  <c r="AI6" i="8"/>
  <c r="AI6" i="20"/>
  <c r="U240" i="14"/>
  <c r="U143" i="14"/>
  <c r="S244" i="14"/>
  <c r="S245" i="14" s="1"/>
  <c r="S247" i="14" s="1"/>
  <c r="S229" i="14"/>
  <c r="S147" i="14"/>
  <c r="S148" i="14" s="1"/>
  <c r="S132" i="14"/>
  <c r="U46" i="14"/>
  <c r="U5" i="20"/>
  <c r="U5" i="14"/>
  <c r="U5" i="8"/>
  <c r="U55" i="8"/>
  <c r="U59" i="8" s="1"/>
  <c r="S50" i="14"/>
  <c r="S51" i="14" s="1"/>
  <c r="S35" i="14"/>
  <c r="U93" i="8"/>
  <c r="U51" i="8"/>
  <c r="U36" i="8"/>
  <c r="U58" i="8" s="1"/>
  <c r="U35" i="8"/>
  <c r="U11" i="14" s="1"/>
  <c r="T4" i="20"/>
  <c r="T4" i="8"/>
  <c r="T4" i="14"/>
  <c r="V2" i="20"/>
  <c r="V24" i="8"/>
  <c r="V2" i="14"/>
  <c r="V2" i="8"/>
  <c r="V27" i="8"/>
  <c r="V87" i="8"/>
  <c r="U241" i="14" l="1"/>
  <c r="U243" i="14" s="1"/>
  <c r="AI22" i="8"/>
  <c r="AI101" i="8"/>
  <c r="U144" i="14"/>
  <c r="U146" i="14" s="1"/>
  <c r="AJ6" i="20"/>
  <c r="AJ6" i="14"/>
  <c r="AJ15" i="8"/>
  <c r="AJ16" i="8" s="1"/>
  <c r="AJ6" i="8"/>
  <c r="AK12" i="8"/>
  <c r="U47" i="14"/>
  <c r="U49" i="14" s="1"/>
  <c r="S150" i="14"/>
  <c r="T129" i="14"/>
  <c r="T130" i="14" s="1"/>
  <c r="T226" i="14"/>
  <c r="T227" i="14" s="1"/>
  <c r="S53" i="14"/>
  <c r="U60" i="8"/>
  <c r="U4" i="8" s="1"/>
  <c r="V3" i="20"/>
  <c r="V100" i="8"/>
  <c r="V102" i="8" s="1"/>
  <c r="V18" i="14" s="1"/>
  <c r="V19" i="14" s="1"/>
  <c r="W23" i="8"/>
  <c r="V34" i="8"/>
  <c r="V3" i="14"/>
  <c r="V88" i="8"/>
  <c r="V89" i="8" s="1"/>
  <c r="V91" i="8" s="1"/>
  <c r="V26" i="8"/>
  <c r="V28" i="8" s="1"/>
  <c r="V92" i="8" s="1"/>
  <c r="V40" i="8"/>
  <c r="V41" i="8" s="1"/>
  <c r="V3" i="8"/>
  <c r="V50" i="8"/>
  <c r="T32" i="14"/>
  <c r="T33" i="14" s="1"/>
  <c r="U54" i="8"/>
  <c r="U65" i="8"/>
  <c r="V66" i="8" s="1"/>
  <c r="V68" i="8" s="1"/>
  <c r="V69" i="8" s="1"/>
  <c r="U12" i="14"/>
  <c r="U15" i="14" s="1"/>
  <c r="U16" i="14" s="1"/>
  <c r="U46" i="8"/>
  <c r="V47" i="8" s="1"/>
  <c r="V53" i="8" s="1"/>
  <c r="AK6" i="8" l="1"/>
  <c r="AK6" i="14"/>
  <c r="AK15" i="8"/>
  <c r="AK16" i="8" s="1"/>
  <c r="AK6" i="20"/>
  <c r="AL12" i="8"/>
  <c r="V66" i="14"/>
  <c r="V71" i="14"/>
  <c r="V265" i="14"/>
  <c r="V260" i="14"/>
  <c r="V168" i="14"/>
  <c r="V131" i="15"/>
  <c r="V163" i="14"/>
  <c r="AJ22" i="8"/>
  <c r="AJ101" i="8"/>
  <c r="V240" i="14"/>
  <c r="V143" i="14"/>
  <c r="T229" i="14"/>
  <c r="T244" i="14"/>
  <c r="T245" i="14" s="1"/>
  <c r="T247" i="14" s="1"/>
  <c r="T147" i="14"/>
  <c r="T148" i="14" s="1"/>
  <c r="T132" i="14"/>
  <c r="U4" i="20"/>
  <c r="U4" i="14"/>
  <c r="V55" i="8"/>
  <c r="V59" i="8" s="1"/>
  <c r="V51" i="8"/>
  <c r="V93" i="8"/>
  <c r="W2" i="20"/>
  <c r="W24" i="8"/>
  <c r="W2" i="14"/>
  <c r="W27" i="8"/>
  <c r="W2" i="8"/>
  <c r="W87" i="8"/>
  <c r="V35" i="8"/>
  <c r="V11" i="14" s="1"/>
  <c r="V36" i="8"/>
  <c r="V58" i="8" s="1"/>
  <c r="V46" i="14"/>
  <c r="V5" i="20"/>
  <c r="V5" i="8"/>
  <c r="V5" i="14"/>
  <c r="T50" i="14"/>
  <c r="T51" i="14" s="1"/>
  <c r="T35" i="14"/>
  <c r="V241" i="14" l="1"/>
  <c r="V243" i="14" s="1"/>
  <c r="AL6" i="20"/>
  <c r="AM12" i="8"/>
  <c r="AL15" i="8"/>
  <c r="AL16" i="8" s="1"/>
  <c r="AL6" i="8"/>
  <c r="AL6" i="14"/>
  <c r="AK22" i="8"/>
  <c r="AK101" i="8"/>
  <c r="V146" i="14"/>
  <c r="V144" i="14"/>
  <c r="V47" i="14"/>
  <c r="V49" i="14" s="1"/>
  <c r="T150" i="14"/>
  <c r="U129" i="14"/>
  <c r="U130" i="14" s="1"/>
  <c r="U147" i="14" s="1"/>
  <c r="U226" i="14"/>
  <c r="U227" i="14" s="1"/>
  <c r="T53" i="14"/>
  <c r="V60" i="8"/>
  <c r="V12" i="14"/>
  <c r="V15" i="14" s="1"/>
  <c r="V16" i="14" s="1"/>
  <c r="V46" i="8"/>
  <c r="W47" i="8" s="1"/>
  <c r="W53" i="8" s="1"/>
  <c r="V54" i="8"/>
  <c r="V65" i="8"/>
  <c r="W66" i="8" s="1"/>
  <c r="W68" i="8" s="1"/>
  <c r="W69" i="8" s="1"/>
  <c r="W3" i="20"/>
  <c r="X23" i="8"/>
  <c r="W34" i="8"/>
  <c r="W100" i="8"/>
  <c r="W102" i="8" s="1"/>
  <c r="W18" i="14" s="1"/>
  <c r="W19" i="14" s="1"/>
  <c r="W3" i="14"/>
  <c r="W50" i="8"/>
  <c r="W88" i="8"/>
  <c r="W89" i="8" s="1"/>
  <c r="W91" i="8" s="1"/>
  <c r="W3" i="8"/>
  <c r="W26" i="8"/>
  <c r="W28" i="8" s="1"/>
  <c r="W92" i="8" s="1"/>
  <c r="W40" i="8"/>
  <c r="W41" i="8" s="1"/>
  <c r="U32" i="14"/>
  <c r="U33" i="14" s="1"/>
  <c r="AL101" i="8" l="1"/>
  <c r="AL22" i="8"/>
  <c r="AM6" i="8"/>
  <c r="AM15" i="8"/>
  <c r="AM16" i="8" s="1"/>
  <c r="AM6" i="20"/>
  <c r="AM6" i="14"/>
  <c r="AN12" i="8"/>
  <c r="W66" i="14"/>
  <c r="W163" i="14"/>
  <c r="W71" i="14"/>
  <c r="W131" i="15"/>
  <c r="W265" i="14"/>
  <c r="W168" i="14"/>
  <c r="W260" i="14"/>
  <c r="W240" i="14"/>
  <c r="W143" i="14"/>
  <c r="U229" i="14"/>
  <c r="U244" i="14"/>
  <c r="U245" i="14" s="1"/>
  <c r="U247" i="14" s="1"/>
  <c r="U132" i="14"/>
  <c r="U148" i="14"/>
  <c r="V4" i="14"/>
  <c r="V4" i="8"/>
  <c r="V4" i="20"/>
  <c r="W93" i="8"/>
  <c r="W51" i="8"/>
  <c r="W55" i="8"/>
  <c r="W59" i="8" s="1"/>
  <c r="W36" i="8"/>
  <c r="W58" i="8" s="1"/>
  <c r="W35" i="8"/>
  <c r="W11" i="14" s="1"/>
  <c r="X2" i="20"/>
  <c r="X24" i="8"/>
  <c r="X87" i="8"/>
  <c r="X2" i="8"/>
  <c r="X27" i="8"/>
  <c r="X2" i="14"/>
  <c r="U50" i="14"/>
  <c r="U51" i="14" s="1"/>
  <c r="U35" i="14"/>
  <c r="W46" i="14"/>
  <c r="W5" i="20"/>
  <c r="W5" i="14"/>
  <c r="W5" i="8"/>
  <c r="AN6" i="20" l="1"/>
  <c r="AN6" i="14"/>
  <c r="AN6" i="8"/>
  <c r="AO12" i="8"/>
  <c r="AN15" i="8"/>
  <c r="AN16" i="8" s="1"/>
  <c r="AM22" i="8"/>
  <c r="AM101" i="8"/>
  <c r="W146" i="14"/>
  <c r="W144" i="14"/>
  <c r="W241" i="14"/>
  <c r="W243" i="14" s="1"/>
  <c r="W47" i="14"/>
  <c r="W49" i="14" s="1"/>
  <c r="V129" i="14"/>
  <c r="V130" i="14" s="1"/>
  <c r="V132" i="14" s="1"/>
  <c r="V226" i="14"/>
  <c r="V227" i="14" s="1"/>
  <c r="U150" i="14"/>
  <c r="U53" i="14"/>
  <c r="W60" i="8"/>
  <c r="W4" i="8" s="1"/>
  <c r="W12" i="14"/>
  <c r="W15" i="14" s="1"/>
  <c r="W16" i="14" s="1"/>
  <c r="W46" i="8"/>
  <c r="X47" i="8" s="1"/>
  <c r="X53" i="8" s="1"/>
  <c r="W54" i="8"/>
  <c r="W65" i="8"/>
  <c r="X66" i="8" s="1"/>
  <c r="X68" i="8" s="1"/>
  <c r="X69" i="8" s="1"/>
  <c r="X3" i="20"/>
  <c r="X100" i="8"/>
  <c r="X102" i="8" s="1"/>
  <c r="X18" i="14" s="1"/>
  <c r="X19" i="14" s="1"/>
  <c r="X34" i="8"/>
  <c r="Y23" i="8"/>
  <c r="X3" i="14"/>
  <c r="X3" i="8"/>
  <c r="X26" i="8"/>
  <c r="X28" i="8" s="1"/>
  <c r="X92" i="8" s="1"/>
  <c r="X88" i="8"/>
  <c r="X89" i="8" s="1"/>
  <c r="X91" i="8" s="1"/>
  <c r="X50" i="8"/>
  <c r="X40" i="8"/>
  <c r="X41" i="8" s="1"/>
  <c r="V32" i="14"/>
  <c r="V33" i="14" s="1"/>
  <c r="X71" i="14" l="1"/>
  <c r="X66" i="14"/>
  <c r="X163" i="14"/>
  <c r="X168" i="14"/>
  <c r="X265" i="14"/>
  <c r="X131" i="15"/>
  <c r="X260" i="14"/>
  <c r="AN22" i="8"/>
  <c r="AN101" i="8"/>
  <c r="AO15" i="8"/>
  <c r="AO16" i="8" s="1"/>
  <c r="AO6" i="20"/>
  <c r="AO6" i="8"/>
  <c r="AO6" i="14"/>
  <c r="AP12" i="8"/>
  <c r="X240" i="14"/>
  <c r="X143" i="14"/>
  <c r="V147" i="14"/>
  <c r="V148" i="14" s="1"/>
  <c r="V229" i="14"/>
  <c r="V244" i="14"/>
  <c r="V245" i="14" s="1"/>
  <c r="V247" i="14" s="1"/>
  <c r="W4" i="20"/>
  <c r="W4" i="14"/>
  <c r="X35" i="8"/>
  <c r="X11" i="14" s="1"/>
  <c r="X36" i="8"/>
  <c r="X58" i="8" s="1"/>
  <c r="X51" i="8"/>
  <c r="X46" i="14"/>
  <c r="X5" i="20"/>
  <c r="X5" i="8"/>
  <c r="X5" i="14"/>
  <c r="X55" i="8"/>
  <c r="X59" i="8" s="1"/>
  <c r="V35" i="14"/>
  <c r="V50" i="14"/>
  <c r="V51" i="14" s="1"/>
  <c r="Y2" i="20"/>
  <c r="Y24" i="8"/>
  <c r="Y87" i="8"/>
  <c r="Y2" i="8"/>
  <c r="Y27" i="8"/>
  <c r="Y2" i="14"/>
  <c r="X93" i="8"/>
  <c r="X144" i="14" l="1"/>
  <c r="X146" i="14" s="1"/>
  <c r="X241" i="14"/>
  <c r="X243" i="14" s="1"/>
  <c r="AP15" i="8"/>
  <c r="AP16" i="8" s="1"/>
  <c r="AP6" i="14"/>
  <c r="AP6" i="20"/>
  <c r="AQ12" i="8"/>
  <c r="AP6" i="8"/>
  <c r="AO22" i="8"/>
  <c r="AO101" i="8"/>
  <c r="X47" i="14"/>
  <c r="X49" i="14" s="1"/>
  <c r="W129" i="14"/>
  <c r="W130" i="14" s="1"/>
  <c r="W147" i="14" s="1"/>
  <c r="W226" i="14"/>
  <c r="W227" i="14" s="1"/>
  <c r="V150" i="14"/>
  <c r="V53" i="14"/>
  <c r="Y3" i="20"/>
  <c r="Z23" i="8"/>
  <c r="Y34" i="8"/>
  <c r="Y100" i="8"/>
  <c r="Y102" i="8" s="1"/>
  <c r="Y18" i="14" s="1"/>
  <c r="Y19" i="14" s="1"/>
  <c r="Y88" i="8"/>
  <c r="Y89" i="8" s="1"/>
  <c r="Y91" i="8" s="1"/>
  <c r="Y50" i="8"/>
  <c r="Y3" i="14"/>
  <c r="Y40" i="8"/>
  <c r="Y41" i="8" s="1"/>
  <c r="Y3" i="8"/>
  <c r="Y26" i="8"/>
  <c r="Y28" i="8" s="1"/>
  <c r="Y92" i="8" s="1"/>
  <c r="X54" i="8"/>
  <c r="X65" i="8"/>
  <c r="Y66" i="8" s="1"/>
  <c r="Y68" i="8" s="1"/>
  <c r="Y69" i="8" s="1"/>
  <c r="X60" i="8"/>
  <c r="W32" i="14"/>
  <c r="W33" i="14" s="1"/>
  <c r="X12" i="14"/>
  <c r="X15" i="14" s="1"/>
  <c r="X16" i="14" s="1"/>
  <c r="X46" i="8"/>
  <c r="Y47" i="8" s="1"/>
  <c r="Y53" i="8" s="1"/>
  <c r="AR12" i="8" l="1"/>
  <c r="AQ15" i="8"/>
  <c r="AQ16" i="8" s="1"/>
  <c r="AQ6" i="14"/>
  <c r="AQ6" i="8"/>
  <c r="AQ6" i="20"/>
  <c r="AP101" i="8"/>
  <c r="AP22" i="8"/>
  <c r="Y71" i="14"/>
  <c r="Y131" i="15"/>
  <c r="Y260" i="14"/>
  <c r="Y168" i="14"/>
  <c r="Y66" i="14"/>
  <c r="Y265" i="14"/>
  <c r="Y163" i="14"/>
  <c r="Y240" i="14"/>
  <c r="Y143" i="14"/>
  <c r="W132" i="14"/>
  <c r="W244" i="14"/>
  <c r="W245" i="14" s="1"/>
  <c r="W247" i="14" s="1"/>
  <c r="W229" i="14"/>
  <c r="W148" i="14"/>
  <c r="Y55" i="8"/>
  <c r="Y59" i="8" s="1"/>
  <c r="W35" i="14"/>
  <c r="W50" i="14"/>
  <c r="W51" i="14" s="1"/>
  <c r="Y51" i="8"/>
  <c r="Y36" i="8"/>
  <c r="Y58" i="8" s="1"/>
  <c r="Y35" i="8"/>
  <c r="Y11" i="14" s="1"/>
  <c r="X4" i="20"/>
  <c r="X4" i="8"/>
  <c r="X4" i="14"/>
  <c r="Y93" i="8"/>
  <c r="Z2" i="20"/>
  <c r="Z24" i="8"/>
  <c r="Z2" i="14"/>
  <c r="Z87" i="8"/>
  <c r="Z27" i="8"/>
  <c r="Z2" i="8"/>
  <c r="Y46" i="14"/>
  <c r="Y5" i="20"/>
  <c r="Y5" i="14"/>
  <c r="Y5" i="8"/>
  <c r="Y144" i="14" l="1"/>
  <c r="Y146" i="14" s="1"/>
  <c r="Y241" i="14"/>
  <c r="Y243" i="14" s="1"/>
  <c r="AQ101" i="8"/>
  <c r="AQ22" i="8"/>
  <c r="AR6" i="20"/>
  <c r="AR6" i="14"/>
  <c r="AR6" i="8"/>
  <c r="AR15" i="8"/>
  <c r="AR16" i="8" s="1"/>
  <c r="AS12" i="8"/>
  <c r="Y47" i="14"/>
  <c r="Y49" i="14" s="1"/>
  <c r="X129" i="14"/>
  <c r="X130" i="14" s="1"/>
  <c r="X132" i="14" s="1"/>
  <c r="X226" i="14"/>
  <c r="X227" i="14" s="1"/>
  <c r="W150" i="14"/>
  <c r="W53" i="14"/>
  <c r="Y60" i="8"/>
  <c r="Y54" i="8"/>
  <c r="Y65" i="8"/>
  <c r="Z66" i="8" s="1"/>
  <c r="Z68" i="8" s="1"/>
  <c r="Z69" i="8" s="1"/>
  <c r="X32" i="14"/>
  <c r="X33" i="14" s="1"/>
  <c r="Y12" i="14"/>
  <c r="Y15" i="14" s="1"/>
  <c r="Y16" i="14" s="1"/>
  <c r="Y46" i="8"/>
  <c r="Z47" i="8" s="1"/>
  <c r="Z53" i="8" s="1"/>
  <c r="Z3" i="20"/>
  <c r="AA23" i="8"/>
  <c r="Z100" i="8"/>
  <c r="Z102" i="8" s="1"/>
  <c r="Z18" i="14" s="1"/>
  <c r="Z19" i="14" s="1"/>
  <c r="Z34" i="8"/>
  <c r="Z40" i="8"/>
  <c r="Z41" i="8" s="1"/>
  <c r="Z3" i="8"/>
  <c r="Z3" i="14"/>
  <c r="Z88" i="8"/>
  <c r="Z89" i="8" s="1"/>
  <c r="Z91" i="8" s="1"/>
  <c r="Z26" i="8"/>
  <c r="Z28" i="8" s="1"/>
  <c r="Z92" i="8" s="1"/>
  <c r="Z50" i="8"/>
  <c r="Z71" i="14" l="1"/>
  <c r="Z66" i="14"/>
  <c r="Z168" i="14"/>
  <c r="Z163" i="14"/>
  <c r="Z265" i="14"/>
  <c r="Z131" i="15"/>
  <c r="Z260" i="14"/>
  <c r="AS6" i="8"/>
  <c r="AS6" i="14"/>
  <c r="AS6" i="20"/>
  <c r="AT12" i="8"/>
  <c r="AS15" i="8"/>
  <c r="AS16" i="8" s="1"/>
  <c r="AR22" i="8"/>
  <c r="AR101" i="8"/>
  <c r="X147" i="14"/>
  <c r="X148" i="14" s="1"/>
  <c r="Z240" i="14"/>
  <c r="Z143" i="14"/>
  <c r="X229" i="14"/>
  <c r="X244" i="14"/>
  <c r="X245" i="14" s="1"/>
  <c r="X247" i="14" s="1"/>
  <c r="Y4" i="8"/>
  <c r="Y4" i="14"/>
  <c r="Y4" i="20"/>
  <c r="Z55" i="8"/>
  <c r="Z59" i="8" s="1"/>
  <c r="Z93" i="8"/>
  <c r="Z35" i="8"/>
  <c r="Z11" i="14" s="1"/>
  <c r="Z36" i="8"/>
  <c r="Z58" i="8" s="1"/>
  <c r="X35" i="14"/>
  <c r="X50" i="14"/>
  <c r="X51" i="14" s="1"/>
  <c r="Z46" i="14"/>
  <c r="Z5" i="20"/>
  <c r="Z5" i="14"/>
  <c r="Z5" i="8"/>
  <c r="Z51" i="8"/>
  <c r="AA2" i="20"/>
  <c r="AA24" i="8"/>
  <c r="AA2" i="14"/>
  <c r="AA27" i="8"/>
  <c r="AA2" i="8"/>
  <c r="AA87" i="8"/>
  <c r="Z144" i="14" l="1"/>
  <c r="Z146" i="14" s="1"/>
  <c r="Z241" i="14"/>
  <c r="Z243" i="14" s="1"/>
  <c r="AS101" i="8"/>
  <c r="AS22" i="8"/>
  <c r="AT6" i="20"/>
  <c r="AU12" i="8"/>
  <c r="AT15" i="8"/>
  <c r="AT16" i="8" s="1"/>
  <c r="AT6" i="14"/>
  <c r="AT6" i="8"/>
  <c r="Z49" i="14"/>
  <c r="Z47" i="14"/>
  <c r="X150" i="14"/>
  <c r="Y129" i="14"/>
  <c r="Y130" i="14" s="1"/>
  <c r="Y226" i="14"/>
  <c r="Y227" i="14" s="1"/>
  <c r="X53" i="14"/>
  <c r="Z60" i="8"/>
  <c r="Z54" i="8"/>
  <c r="Z65" i="8"/>
  <c r="AA66" i="8" s="1"/>
  <c r="AA68" i="8" s="1"/>
  <c r="AA69" i="8" s="1"/>
  <c r="Y32" i="14"/>
  <c r="Y33" i="14" s="1"/>
  <c r="Z12" i="14"/>
  <c r="Z15" i="14" s="1"/>
  <c r="Z16" i="14" s="1"/>
  <c r="Z46" i="8"/>
  <c r="AA47" i="8" s="1"/>
  <c r="AA53" i="8" s="1"/>
  <c r="AA3" i="20"/>
  <c r="AB23" i="8"/>
  <c r="AA34" i="8"/>
  <c r="AA100" i="8"/>
  <c r="AA102" i="8" s="1"/>
  <c r="AA18" i="14" s="1"/>
  <c r="AA19" i="14" s="1"/>
  <c r="AA3" i="14"/>
  <c r="AA50" i="8"/>
  <c r="AA26" i="8"/>
  <c r="AA28" i="8" s="1"/>
  <c r="AA92" i="8" s="1"/>
  <c r="AA40" i="8"/>
  <c r="AA41" i="8" s="1"/>
  <c r="AA88" i="8"/>
  <c r="AA89" i="8" s="1"/>
  <c r="AA91" i="8" s="1"/>
  <c r="AA3" i="8"/>
  <c r="AU6" i="14" l="1"/>
  <c r="AU6" i="8"/>
  <c r="AU6" i="20"/>
  <c r="AV12" i="8"/>
  <c r="AU15" i="8"/>
  <c r="AU16" i="8" s="1"/>
  <c r="AA66" i="14"/>
  <c r="AA71" i="14"/>
  <c r="AA265" i="14"/>
  <c r="AA168" i="14"/>
  <c r="AA131" i="15"/>
  <c r="AA260" i="14"/>
  <c r="AA163" i="14"/>
  <c r="AT101" i="8"/>
  <c r="AT22" i="8"/>
  <c r="AA240" i="14"/>
  <c r="AA143" i="14"/>
  <c r="Y229" i="14"/>
  <c r="Y244" i="14"/>
  <c r="Y245" i="14" s="1"/>
  <c r="Y247" i="14" s="1"/>
  <c r="Y147" i="14"/>
  <c r="Y148" i="14" s="1"/>
  <c r="Y132" i="14"/>
  <c r="Z4" i="8"/>
  <c r="Z4" i="20"/>
  <c r="Z4" i="14"/>
  <c r="AA55" i="8"/>
  <c r="AA59" i="8" s="1"/>
  <c r="AA46" i="14"/>
  <c r="AA5" i="20"/>
  <c r="AA5" i="14"/>
  <c r="AA5" i="8"/>
  <c r="AA36" i="8"/>
  <c r="AA58" i="8" s="1"/>
  <c r="AA35" i="8"/>
  <c r="AA11" i="14" s="1"/>
  <c r="Y35" i="14"/>
  <c r="Y50" i="14"/>
  <c r="Y51" i="14" s="1"/>
  <c r="AA93" i="8"/>
  <c r="AA51" i="8"/>
  <c r="AB2" i="20"/>
  <c r="AB24" i="8"/>
  <c r="AB27" i="8"/>
  <c r="AB2" i="8"/>
  <c r="AB2" i="14"/>
  <c r="AB87" i="8"/>
  <c r="AA241" i="14" l="1"/>
  <c r="AA243" i="14" s="1"/>
  <c r="AU101" i="8"/>
  <c r="AU22" i="8"/>
  <c r="AV6" i="20"/>
  <c r="AV6" i="14"/>
  <c r="AV6" i="8"/>
  <c r="AW12" i="8"/>
  <c r="AV15" i="8"/>
  <c r="AV16" i="8" s="1"/>
  <c r="AA146" i="14"/>
  <c r="AA144" i="14"/>
  <c r="AA47" i="14"/>
  <c r="AA49" i="14" s="1"/>
  <c r="Y150" i="14"/>
  <c r="Z129" i="14"/>
  <c r="Z130" i="14" s="1"/>
  <c r="Z147" i="14" s="1"/>
  <c r="Z226" i="14"/>
  <c r="Z227" i="14" s="1"/>
  <c r="Y53" i="14"/>
  <c r="AA60" i="8"/>
  <c r="AA4" i="20" s="1"/>
  <c r="Z32" i="14"/>
  <c r="Z33" i="14" s="1"/>
  <c r="AA54" i="8"/>
  <c r="AA65" i="8"/>
  <c r="AB66" i="8" s="1"/>
  <c r="AB68" i="8" s="1"/>
  <c r="AB69" i="8" s="1"/>
  <c r="AA12" i="14"/>
  <c r="AA15" i="14" s="1"/>
  <c r="AA16" i="14" s="1"/>
  <c r="AA46" i="8"/>
  <c r="AB47" i="8" s="1"/>
  <c r="AB53" i="8" s="1"/>
  <c r="AB3" i="20"/>
  <c r="AB100" i="8"/>
  <c r="AB102" i="8" s="1"/>
  <c r="AB18" i="14" s="1"/>
  <c r="AB19" i="14" s="1"/>
  <c r="AC23" i="8"/>
  <c r="AB34" i="8"/>
  <c r="AB3" i="14"/>
  <c r="AB40" i="8"/>
  <c r="AB41" i="8" s="1"/>
  <c r="AB88" i="8"/>
  <c r="AB89" i="8" s="1"/>
  <c r="AB91" i="8" s="1"/>
  <c r="AB50" i="8"/>
  <c r="AB26" i="8"/>
  <c r="AB28" i="8" s="1"/>
  <c r="AB92" i="8" s="1"/>
  <c r="AB3" i="8"/>
  <c r="AX12" i="8" l="1"/>
  <c r="AW15" i="8"/>
  <c r="AW16" i="8" s="1"/>
  <c r="AW6" i="8"/>
  <c r="AW6" i="14"/>
  <c r="AW6" i="20"/>
  <c r="AB66" i="14"/>
  <c r="AB163" i="14"/>
  <c r="AB168" i="14"/>
  <c r="AB265" i="14"/>
  <c r="AB131" i="15"/>
  <c r="AB71" i="14"/>
  <c r="AB260" i="14"/>
  <c r="AV22" i="8"/>
  <c r="AV101" i="8"/>
  <c r="AB240" i="14"/>
  <c r="AB143" i="14"/>
  <c r="Z229" i="14"/>
  <c r="Z244" i="14"/>
  <c r="Z245" i="14" s="1"/>
  <c r="Z247" i="14" s="1"/>
  <c r="Z132" i="14"/>
  <c r="Z148" i="14"/>
  <c r="AA4" i="14"/>
  <c r="AA4" i="8"/>
  <c r="AB55" i="8"/>
  <c r="AB59" i="8" s="1"/>
  <c r="AB51" i="8"/>
  <c r="AB93" i="8"/>
  <c r="AB35" i="8"/>
  <c r="AB11" i="14" s="1"/>
  <c r="AB36" i="8"/>
  <c r="AB58" i="8" s="1"/>
  <c r="Z50" i="14"/>
  <c r="Z51" i="14" s="1"/>
  <c r="Z35" i="14"/>
  <c r="AC2" i="20"/>
  <c r="AC24" i="8"/>
  <c r="AC87" i="8"/>
  <c r="AC2" i="8"/>
  <c r="AC27" i="8"/>
  <c r="AC2" i="14"/>
  <c r="AB46" i="14"/>
  <c r="AB5" i="20"/>
  <c r="AB5" i="14"/>
  <c r="AB5" i="8"/>
  <c r="AB144" i="14" l="1"/>
  <c r="AB146" i="14" s="1"/>
  <c r="AW101" i="8"/>
  <c r="AW22" i="8"/>
  <c r="AB241" i="14"/>
  <c r="AB243" i="14" s="1"/>
  <c r="AX15" i="8"/>
  <c r="AX16" i="8" s="1"/>
  <c r="AY12" i="8"/>
  <c r="AX6" i="14"/>
  <c r="AX6" i="8"/>
  <c r="AX6" i="20"/>
  <c r="AB47" i="14"/>
  <c r="AB49" i="14" s="1"/>
  <c r="Z150" i="14"/>
  <c r="AA129" i="14"/>
  <c r="AA130" i="14" s="1"/>
  <c r="AA226" i="14"/>
  <c r="AA227" i="14" s="1"/>
  <c r="Z53" i="14"/>
  <c r="AB60" i="8"/>
  <c r="AB4" i="20" s="1"/>
  <c r="AA32" i="14"/>
  <c r="AA33" i="14" s="1"/>
  <c r="AB12" i="14"/>
  <c r="AB15" i="14" s="1"/>
  <c r="AB16" i="14" s="1"/>
  <c r="AB46" i="8"/>
  <c r="AC47" i="8" s="1"/>
  <c r="AC53" i="8" s="1"/>
  <c r="AB54" i="8"/>
  <c r="AB65" i="8"/>
  <c r="AC66" i="8" s="1"/>
  <c r="AC68" i="8" s="1"/>
  <c r="AC69" i="8" s="1"/>
  <c r="AC3" i="20"/>
  <c r="AD23" i="8"/>
  <c r="AC50" i="8"/>
  <c r="AC100" i="8"/>
  <c r="AC102" i="8" s="1"/>
  <c r="AC18" i="14" s="1"/>
  <c r="AC19" i="14" s="1"/>
  <c r="AC88" i="8"/>
  <c r="AC89" i="8" s="1"/>
  <c r="AC91" i="8" s="1"/>
  <c r="AC40" i="8"/>
  <c r="AC41" i="8" s="1"/>
  <c r="AC26" i="8"/>
  <c r="AC28" i="8" s="1"/>
  <c r="AC92" i="8" s="1"/>
  <c r="AC34" i="8"/>
  <c r="AC3" i="14"/>
  <c r="AC3" i="8"/>
  <c r="AX101" i="8" l="1"/>
  <c r="AX22" i="8"/>
  <c r="AZ12" i="8"/>
  <c r="AY15" i="8"/>
  <c r="AY16" i="8" s="1"/>
  <c r="AY6" i="14"/>
  <c r="AY6" i="20"/>
  <c r="AY6" i="8"/>
  <c r="AC71" i="14"/>
  <c r="AC66" i="14"/>
  <c r="AC265" i="14"/>
  <c r="AC168" i="14"/>
  <c r="AC131" i="15"/>
  <c r="AC260" i="14"/>
  <c r="AC163" i="14"/>
  <c r="AC240" i="14"/>
  <c r="AC143" i="14"/>
  <c r="AA244" i="14"/>
  <c r="AA245" i="14" s="1"/>
  <c r="AA247" i="14" s="1"/>
  <c r="AA229" i="14"/>
  <c r="AA147" i="14"/>
  <c r="AA148" i="14" s="1"/>
  <c r="AA132" i="14"/>
  <c r="AB4" i="14"/>
  <c r="AB4" i="8"/>
  <c r="AC51" i="8"/>
  <c r="AC55" i="8"/>
  <c r="AC59" i="8" s="1"/>
  <c r="AC93" i="8"/>
  <c r="AC35" i="8"/>
  <c r="AC11" i="14" s="1"/>
  <c r="AC36" i="8"/>
  <c r="AC58" i="8" s="1"/>
  <c r="AC46" i="14"/>
  <c r="AC5" i="20"/>
  <c r="AC5" i="14"/>
  <c r="AC5" i="8"/>
  <c r="AD2" i="20"/>
  <c r="AD24" i="8"/>
  <c r="AD2" i="14"/>
  <c r="AD27" i="8"/>
  <c r="AD87" i="8"/>
  <c r="AD2" i="8"/>
  <c r="AA50" i="14"/>
  <c r="AA51" i="14" s="1"/>
  <c r="AA35" i="14"/>
  <c r="AC241" i="14" l="1"/>
  <c r="AC243" i="14" s="1"/>
  <c r="AY22" i="8"/>
  <c r="AY101" i="8"/>
  <c r="AZ6" i="20"/>
  <c r="AZ6" i="14"/>
  <c r="AZ15" i="8"/>
  <c r="AZ16" i="8" s="1"/>
  <c r="BA12" i="8"/>
  <c r="AZ6" i="8"/>
  <c r="AC146" i="14"/>
  <c r="AC144" i="14"/>
  <c r="AC60" i="8"/>
  <c r="AC4" i="20" s="1"/>
  <c r="AC47" i="14"/>
  <c r="AC49" i="14" s="1"/>
  <c r="AA150" i="14"/>
  <c r="AB129" i="14"/>
  <c r="AB130" i="14" s="1"/>
  <c r="AB226" i="14"/>
  <c r="AB227" i="14" s="1"/>
  <c r="AA53" i="14"/>
  <c r="AD3" i="20"/>
  <c r="AD50" i="8"/>
  <c r="AD100" i="8"/>
  <c r="AD102" i="8" s="1"/>
  <c r="AD18" i="14" s="1"/>
  <c r="AD19" i="14" s="1"/>
  <c r="AD34" i="8"/>
  <c r="AE23" i="8"/>
  <c r="AD3" i="14"/>
  <c r="AD88" i="8"/>
  <c r="AD89" i="8" s="1"/>
  <c r="AD91" i="8" s="1"/>
  <c r="AD3" i="8"/>
  <c r="AD26" i="8"/>
  <c r="AD28" i="8" s="1"/>
  <c r="AD92" i="8" s="1"/>
  <c r="AD40" i="8"/>
  <c r="AD41" i="8" s="1"/>
  <c r="AC12" i="14"/>
  <c r="AC15" i="14" s="1"/>
  <c r="AC16" i="14" s="1"/>
  <c r="AC46" i="8"/>
  <c r="AD47" i="8" s="1"/>
  <c r="AD53" i="8" s="1"/>
  <c r="AB32" i="14"/>
  <c r="AB33" i="14" s="1"/>
  <c r="AC54" i="8"/>
  <c r="AC65" i="8"/>
  <c r="AD66" i="8" s="1"/>
  <c r="AD68" i="8" s="1"/>
  <c r="AD69" i="8" s="1"/>
  <c r="AD71" i="14" l="1"/>
  <c r="AD163" i="14"/>
  <c r="AD66" i="14"/>
  <c r="AD260" i="14"/>
  <c r="AD131" i="15"/>
  <c r="AD168" i="14"/>
  <c r="AD265" i="14"/>
  <c r="BA6" i="8"/>
  <c r="BA6" i="14"/>
  <c r="BB12" i="8"/>
  <c r="BA15" i="8"/>
  <c r="BA16" i="8" s="1"/>
  <c r="BA6" i="20"/>
  <c r="AC4" i="14"/>
  <c r="AC4" i="8"/>
  <c r="AZ22" i="8"/>
  <c r="AZ101" i="8"/>
  <c r="AD93" i="8"/>
  <c r="AD240" i="14"/>
  <c r="AD143" i="14"/>
  <c r="AB229" i="14"/>
  <c r="AB244" i="14"/>
  <c r="AB245" i="14" s="1"/>
  <c r="AB247" i="14" s="1"/>
  <c r="AB147" i="14"/>
  <c r="AB148" i="14" s="1"/>
  <c r="AB132" i="14"/>
  <c r="AB35" i="14"/>
  <c r="AB50" i="14"/>
  <c r="AB51" i="14" s="1"/>
  <c r="AD35" i="8"/>
  <c r="AD11" i="14" s="1"/>
  <c r="AD36" i="8"/>
  <c r="AD58" i="8" s="1"/>
  <c r="AD46" i="14"/>
  <c r="AD5" i="20"/>
  <c r="AD5" i="14"/>
  <c r="AD5" i="8"/>
  <c r="AD51" i="8"/>
  <c r="AD55" i="8"/>
  <c r="AD59" i="8" s="1"/>
  <c r="AE2" i="20"/>
  <c r="AE24" i="8"/>
  <c r="AE2" i="8"/>
  <c r="AE87" i="8"/>
  <c r="AE2" i="14"/>
  <c r="AE27" i="8"/>
  <c r="BA22" i="8" l="1"/>
  <c r="BA101" i="8"/>
  <c r="BB6" i="20"/>
  <c r="BC12" i="8"/>
  <c r="BB15" i="8"/>
  <c r="BB16" i="8" s="1"/>
  <c r="BB6" i="14"/>
  <c r="BB6" i="8"/>
  <c r="AD146" i="14"/>
  <c r="AD144" i="14"/>
  <c r="AD241" i="14"/>
  <c r="AD243" i="14" s="1"/>
  <c r="AD47" i="14"/>
  <c r="AD49" i="14" s="1"/>
  <c r="AB150" i="14"/>
  <c r="AC129" i="14"/>
  <c r="AC130" i="14" s="1"/>
  <c r="AC226" i="14"/>
  <c r="AC227" i="14" s="1"/>
  <c r="AB53" i="14"/>
  <c r="AC32" i="14"/>
  <c r="AC33" i="14" s="1"/>
  <c r="AE3" i="20"/>
  <c r="AF23" i="8"/>
  <c r="AE50" i="8"/>
  <c r="AE100" i="8"/>
  <c r="AE102" i="8" s="1"/>
  <c r="AE18" i="14" s="1"/>
  <c r="AE19" i="14" s="1"/>
  <c r="AE3" i="8"/>
  <c r="AE3" i="14"/>
  <c r="AE26" i="8"/>
  <c r="AE28" i="8" s="1"/>
  <c r="AE92" i="8" s="1"/>
  <c r="AE88" i="8"/>
  <c r="AE89" i="8" s="1"/>
  <c r="AE91" i="8" s="1"/>
  <c r="AE40" i="8"/>
  <c r="AE41" i="8" s="1"/>
  <c r="AE34" i="8"/>
  <c r="AD54" i="8"/>
  <c r="AD65" i="8"/>
  <c r="AE66" i="8" s="1"/>
  <c r="AE68" i="8" s="1"/>
  <c r="AE69" i="8" s="1"/>
  <c r="AD60" i="8"/>
  <c r="AD12" i="14"/>
  <c r="AD15" i="14" s="1"/>
  <c r="AD16" i="14" s="1"/>
  <c r="AD46" i="8"/>
  <c r="AE47" i="8" s="1"/>
  <c r="AE53" i="8" s="1"/>
  <c r="AE55" i="8" s="1"/>
  <c r="AE59" i="8" s="1"/>
  <c r="BB101" i="8" l="1"/>
  <c r="BB22" i="8"/>
  <c r="BC6" i="8"/>
  <c r="BC6" i="14"/>
  <c r="BD12" i="8"/>
  <c r="BC15" i="8"/>
  <c r="BC16" i="8" s="1"/>
  <c r="BC6" i="20"/>
  <c r="AE71" i="14"/>
  <c r="AE66" i="14"/>
  <c r="AE131" i="15"/>
  <c r="AE265" i="14"/>
  <c r="AE168" i="14"/>
  <c r="AE260" i="14"/>
  <c r="AE163" i="14"/>
  <c r="AE240" i="14"/>
  <c r="AE143" i="14"/>
  <c r="AC229" i="14"/>
  <c r="AC244" i="14"/>
  <c r="AC245" i="14" s="1"/>
  <c r="AC247" i="14" s="1"/>
  <c r="AC147" i="14"/>
  <c r="AC148" i="14" s="1"/>
  <c r="AC132" i="14"/>
  <c r="AE93" i="8"/>
  <c r="AE46" i="14"/>
  <c r="AE5" i="20"/>
  <c r="AE5" i="14"/>
  <c r="AE5" i="8"/>
  <c r="AC35" i="14"/>
  <c r="AC50" i="14"/>
  <c r="AC51" i="14" s="1"/>
  <c r="AE35" i="8"/>
  <c r="AE11" i="14" s="1"/>
  <c r="AE36" i="8"/>
  <c r="AE58" i="8" s="1"/>
  <c r="AE60" i="8" s="1"/>
  <c r="AE51" i="8"/>
  <c r="AD4" i="20"/>
  <c r="AD4" i="14"/>
  <c r="AD4" i="8"/>
  <c r="AF2" i="20"/>
  <c r="AF24" i="8"/>
  <c r="AF2" i="14"/>
  <c r="AF87" i="8"/>
  <c r="AF27" i="8"/>
  <c r="AF2" i="8"/>
  <c r="BC22" i="8" l="1"/>
  <c r="BC101" i="8"/>
  <c r="BD15" i="8"/>
  <c r="BD16" i="8" s="1"/>
  <c r="BD6" i="20"/>
  <c r="BD6" i="14"/>
  <c r="BD6" i="8"/>
  <c r="BE12" i="8"/>
  <c r="AE146" i="14"/>
  <c r="AE144" i="14"/>
  <c r="AE241" i="14"/>
  <c r="AE243" i="14" s="1"/>
  <c r="AE47" i="14"/>
  <c r="AE49" i="14" s="1"/>
  <c r="AC150" i="14"/>
  <c r="AD129" i="14"/>
  <c r="AD130" i="14" s="1"/>
  <c r="AD147" i="14" s="1"/>
  <c r="AD226" i="14"/>
  <c r="AD227" i="14" s="1"/>
  <c r="AC53" i="14"/>
  <c r="AF3" i="20"/>
  <c r="AF50" i="8"/>
  <c r="AF100" i="8"/>
  <c r="AF102" i="8" s="1"/>
  <c r="AF18" i="14" s="1"/>
  <c r="AF19" i="14" s="1"/>
  <c r="AF34" i="8"/>
  <c r="AG23" i="8"/>
  <c r="AF3" i="14"/>
  <c r="AF40" i="8"/>
  <c r="AF41" i="8" s="1"/>
  <c r="AF3" i="8"/>
  <c r="AF88" i="8"/>
  <c r="AF89" i="8" s="1"/>
  <c r="AF91" i="8" s="1"/>
  <c r="AF26" i="8"/>
  <c r="AF28" i="8" s="1"/>
  <c r="AF92" i="8" s="1"/>
  <c r="AE54" i="8"/>
  <c r="AE65" i="8"/>
  <c r="AF66" i="8" s="1"/>
  <c r="AF68" i="8" s="1"/>
  <c r="AF69" i="8" s="1"/>
  <c r="AD32" i="14"/>
  <c r="AD33" i="14" s="1"/>
  <c r="AE12" i="14"/>
  <c r="AE15" i="14" s="1"/>
  <c r="AE16" i="14" s="1"/>
  <c r="AE46" i="8"/>
  <c r="AF47" i="8" s="1"/>
  <c r="AF53" i="8" s="1"/>
  <c r="AE4" i="20"/>
  <c r="AE4" i="14"/>
  <c r="AE4" i="8"/>
  <c r="BD22" i="8" l="1"/>
  <c r="BD101" i="8"/>
  <c r="AF71" i="14"/>
  <c r="AF131" i="15"/>
  <c r="AF260" i="14"/>
  <c r="AF66" i="14"/>
  <c r="AF163" i="14"/>
  <c r="AF265" i="14"/>
  <c r="AF168" i="14"/>
  <c r="BE15" i="8"/>
  <c r="BE16" i="8" s="1"/>
  <c r="BF12" i="8"/>
  <c r="BE6" i="8"/>
  <c r="BE6" i="20"/>
  <c r="BE6" i="14"/>
  <c r="AF240" i="14"/>
  <c r="AF143" i="14"/>
  <c r="AD229" i="14"/>
  <c r="AD244" i="14"/>
  <c r="AD245" i="14" s="1"/>
  <c r="AD247" i="14" s="1"/>
  <c r="AD132" i="14"/>
  <c r="AD148" i="14"/>
  <c r="AF93" i="8"/>
  <c r="AF46" i="14"/>
  <c r="AF5" i="20"/>
  <c r="AF5" i="14"/>
  <c r="AF5" i="8"/>
  <c r="AD35" i="14"/>
  <c r="AD50" i="14"/>
  <c r="AD51" i="14" s="1"/>
  <c r="AF35" i="8"/>
  <c r="AF11" i="14" s="1"/>
  <c r="AF36" i="8"/>
  <c r="AF58" i="8" s="1"/>
  <c r="AF55" i="8"/>
  <c r="AF59" i="8" s="1"/>
  <c r="AF51" i="8"/>
  <c r="AG2" i="20"/>
  <c r="AG24" i="8"/>
  <c r="AG27" i="8"/>
  <c r="AG2" i="8"/>
  <c r="AG87" i="8"/>
  <c r="AG2" i="14"/>
  <c r="AF144" i="14" l="1"/>
  <c r="AF146" i="14" s="1"/>
  <c r="AF241" i="14"/>
  <c r="AF243" i="14" s="1"/>
  <c r="BF15" i="8"/>
  <c r="BF16" i="8" s="1"/>
  <c r="BF6" i="20"/>
  <c r="BF6" i="14"/>
  <c r="BF6" i="8"/>
  <c r="BG12" i="8"/>
  <c r="BE22" i="8"/>
  <c r="BE101" i="8"/>
  <c r="AF47" i="14"/>
  <c r="AF49" i="14" s="1"/>
  <c r="AE129" i="14"/>
  <c r="AE130" i="14" s="1"/>
  <c r="AE132" i="14" s="1"/>
  <c r="AE226" i="14"/>
  <c r="AE227" i="14" s="1"/>
  <c r="AD150" i="14"/>
  <c r="AD53" i="14"/>
  <c r="AF60" i="8"/>
  <c r="AE32" i="14"/>
  <c r="AE33" i="14" s="1"/>
  <c r="AF12" i="14"/>
  <c r="AF15" i="14" s="1"/>
  <c r="AF16" i="14" s="1"/>
  <c r="AF46" i="8"/>
  <c r="AG47" i="8" s="1"/>
  <c r="AG53" i="8" s="1"/>
  <c r="AG3" i="20"/>
  <c r="AH23" i="8"/>
  <c r="AG50" i="8"/>
  <c r="AG34" i="8"/>
  <c r="AG100" i="8"/>
  <c r="AG102" i="8" s="1"/>
  <c r="AG18" i="14" s="1"/>
  <c r="AG19" i="14" s="1"/>
  <c r="AG40" i="8"/>
  <c r="AG41" i="8" s="1"/>
  <c r="AG3" i="14"/>
  <c r="AG88" i="8"/>
  <c r="AG89" i="8" s="1"/>
  <c r="AG91" i="8" s="1"/>
  <c r="AG3" i="8"/>
  <c r="AG26" i="8"/>
  <c r="AG28" i="8" s="1"/>
  <c r="AG92" i="8" s="1"/>
  <c r="AF54" i="8"/>
  <c r="AF65" i="8"/>
  <c r="AG66" i="8" s="1"/>
  <c r="AG68" i="8" s="1"/>
  <c r="AG69" i="8" s="1"/>
  <c r="BF101" i="8" l="1"/>
  <c r="BF22" i="8"/>
  <c r="AG66" i="14"/>
  <c r="AG163" i="14"/>
  <c r="AG168" i="14"/>
  <c r="AG71" i="14"/>
  <c r="AG265" i="14"/>
  <c r="AG131" i="15"/>
  <c r="AG260" i="14"/>
  <c r="BH12" i="8"/>
  <c r="BG15" i="8"/>
  <c r="BG16" i="8" s="1"/>
  <c r="BG6" i="14"/>
  <c r="BG6" i="20"/>
  <c r="BG6" i="8"/>
  <c r="F13" i="8"/>
  <c r="F75" i="8" s="1"/>
  <c r="AG240" i="14"/>
  <c r="AG143" i="14"/>
  <c r="AE147" i="14"/>
  <c r="AE148" i="14" s="1"/>
  <c r="AE244" i="14"/>
  <c r="AE245" i="14" s="1"/>
  <c r="AE247" i="14" s="1"/>
  <c r="AE229" i="14"/>
  <c r="AG93" i="8"/>
  <c r="AH2" i="20"/>
  <c r="AH24" i="8"/>
  <c r="AH87" i="8"/>
  <c r="AH2" i="8"/>
  <c r="AH27" i="8"/>
  <c r="AH2" i="14"/>
  <c r="AG46" i="14"/>
  <c r="AG5" i="20"/>
  <c r="AG5" i="14"/>
  <c r="AG5" i="8"/>
  <c r="AG35" i="8"/>
  <c r="AG11" i="14" s="1"/>
  <c r="AG36" i="8"/>
  <c r="AG58" i="8" s="1"/>
  <c r="AG55" i="8"/>
  <c r="AG59" i="8" s="1"/>
  <c r="AE35" i="14"/>
  <c r="AE50" i="14"/>
  <c r="AE51" i="14" s="1"/>
  <c r="AG51" i="8"/>
  <c r="AF4" i="20"/>
  <c r="AF4" i="8"/>
  <c r="AF4" i="14"/>
  <c r="AG144" i="14" l="1"/>
  <c r="AG146" i="14" s="1"/>
  <c r="AG241" i="14"/>
  <c r="AG243" i="14" s="1"/>
  <c r="BG101" i="8"/>
  <c r="BG22" i="8"/>
  <c r="H16" i="8"/>
  <c r="BH6" i="20"/>
  <c r="BH15" i="8"/>
  <c r="BH16" i="8" s="1"/>
  <c r="BH6" i="14"/>
  <c r="BI12" i="8"/>
  <c r="BH6" i="8"/>
  <c r="AG47" i="14"/>
  <c r="AG49" i="14" s="1"/>
  <c r="AE150" i="14"/>
  <c r="AF129" i="14"/>
  <c r="AF130" i="14" s="1"/>
  <c r="AF147" i="14" s="1"/>
  <c r="AF226" i="14"/>
  <c r="AF227" i="14" s="1"/>
  <c r="AE53" i="14"/>
  <c r="AG60" i="8"/>
  <c r="AG4" i="14" s="1"/>
  <c r="AG12" i="14"/>
  <c r="AG15" i="14" s="1"/>
  <c r="AG16" i="14" s="1"/>
  <c r="AG46" i="8"/>
  <c r="AH47" i="8" s="1"/>
  <c r="AH53" i="8" s="1"/>
  <c r="AH3" i="20"/>
  <c r="AH50" i="8"/>
  <c r="AI23" i="8"/>
  <c r="AH100" i="8"/>
  <c r="AH102" i="8" s="1"/>
  <c r="AH18" i="14" s="1"/>
  <c r="AH19" i="14" s="1"/>
  <c r="AH34" i="8"/>
  <c r="AH40" i="8"/>
  <c r="AH41" i="8" s="1"/>
  <c r="AH3" i="14"/>
  <c r="AH88" i="8"/>
  <c r="AH89" i="8" s="1"/>
  <c r="AH91" i="8" s="1"/>
  <c r="AH3" i="8"/>
  <c r="AH26" i="8"/>
  <c r="AH28" i="8" s="1"/>
  <c r="AH92" i="8" s="1"/>
  <c r="AF32" i="14"/>
  <c r="AF33" i="14" s="1"/>
  <c r="AG54" i="8"/>
  <c r="AG65" i="8"/>
  <c r="AH66" i="8" s="1"/>
  <c r="AH68" i="8" s="1"/>
  <c r="AH69" i="8" s="1"/>
  <c r="H101" i="8" l="1"/>
  <c r="H22" i="8"/>
  <c r="BI15" i="8"/>
  <c r="BI16" i="8" s="1"/>
  <c r="BI6" i="8"/>
  <c r="BI6" i="20"/>
  <c r="BI6" i="14"/>
  <c r="AH71" i="14"/>
  <c r="AH265" i="14"/>
  <c r="AH66" i="14"/>
  <c r="AH163" i="14"/>
  <c r="AH260" i="14"/>
  <c r="AH168" i="14"/>
  <c r="AH131" i="15"/>
  <c r="BH22" i="8"/>
  <c r="BH101" i="8"/>
  <c r="AH240" i="14"/>
  <c r="AH143" i="14"/>
  <c r="AF229" i="14"/>
  <c r="AF244" i="14"/>
  <c r="AF245" i="14" s="1"/>
  <c r="AF247" i="14" s="1"/>
  <c r="AF132" i="14"/>
  <c r="AF148" i="14"/>
  <c r="AG4" i="8"/>
  <c r="AG4" i="20"/>
  <c r="AH93" i="8"/>
  <c r="AF50" i="14"/>
  <c r="AF51" i="14" s="1"/>
  <c r="AF35" i="14"/>
  <c r="AH35" i="8"/>
  <c r="AH11" i="14" s="1"/>
  <c r="AH36" i="8"/>
  <c r="AH58" i="8" s="1"/>
  <c r="AH46" i="14"/>
  <c r="AH5" i="20"/>
  <c r="AH5" i="14"/>
  <c r="AH5" i="8"/>
  <c r="AH55" i="8"/>
  <c r="AH59" i="8" s="1"/>
  <c r="AH51" i="8"/>
  <c r="AI2" i="20"/>
  <c r="AI24" i="8"/>
  <c r="AI87" i="8"/>
  <c r="AI2" i="8"/>
  <c r="AI2" i="14"/>
  <c r="AI27" i="8"/>
  <c r="BI22" i="8" l="1"/>
  <c r="BI101" i="8"/>
  <c r="AH241" i="14"/>
  <c r="AH243" i="14" s="1"/>
  <c r="AH144" i="14"/>
  <c r="AH146" i="14" s="1"/>
  <c r="AH47" i="14"/>
  <c r="AH49" i="14" s="1"/>
  <c r="AF150" i="14"/>
  <c r="AG129" i="14"/>
  <c r="AG130" i="14" s="1"/>
  <c r="AG226" i="14"/>
  <c r="AG227" i="14" s="1"/>
  <c r="AF53" i="14"/>
  <c r="AG32" i="14"/>
  <c r="AG33" i="14" s="1"/>
  <c r="AH12" i="14"/>
  <c r="AH15" i="14" s="1"/>
  <c r="AH16" i="14" s="1"/>
  <c r="AH46" i="8"/>
  <c r="AI47" i="8" s="1"/>
  <c r="AI53" i="8" s="1"/>
  <c r="AH54" i="8"/>
  <c r="AH65" i="8"/>
  <c r="AI66" i="8" s="1"/>
  <c r="AI68" i="8" s="1"/>
  <c r="AI69" i="8" s="1"/>
  <c r="AI3" i="20"/>
  <c r="AJ23" i="8"/>
  <c r="AI50" i="8"/>
  <c r="AI34" i="8"/>
  <c r="AI100" i="8"/>
  <c r="AI102" i="8" s="1"/>
  <c r="AI18" i="14" s="1"/>
  <c r="AI19" i="14" s="1"/>
  <c r="AI26" i="8"/>
  <c r="AI28" i="8" s="1"/>
  <c r="AI92" i="8" s="1"/>
  <c r="AI3" i="8"/>
  <c r="AI88" i="8"/>
  <c r="AI89" i="8" s="1"/>
  <c r="AI91" i="8" s="1"/>
  <c r="AI40" i="8"/>
  <c r="AI41" i="8" s="1"/>
  <c r="AI3" i="14"/>
  <c r="AH60" i="8"/>
  <c r="AI265" i="14" l="1"/>
  <c r="AI71" i="14"/>
  <c r="AI168" i="14"/>
  <c r="AI131" i="15"/>
  <c r="AI163" i="14"/>
  <c r="AI66" i="14"/>
  <c r="AI260" i="14"/>
  <c r="AI240" i="14"/>
  <c r="AI143" i="14"/>
  <c r="AG229" i="14"/>
  <c r="AG244" i="14"/>
  <c r="AG245" i="14" s="1"/>
  <c r="AG247" i="14" s="1"/>
  <c r="AG147" i="14"/>
  <c r="AG148" i="14" s="1"/>
  <c r="AG132" i="14"/>
  <c r="AI93" i="8"/>
  <c r="AI55" i="8"/>
  <c r="AI59" i="8" s="1"/>
  <c r="AI46" i="14"/>
  <c r="AI5" i="20"/>
  <c r="AI5" i="8"/>
  <c r="AI5" i="14"/>
  <c r="AH4" i="20"/>
  <c r="AH4" i="14"/>
  <c r="AH4" i="8"/>
  <c r="AI35" i="8"/>
  <c r="AI11" i="14" s="1"/>
  <c r="AI36" i="8"/>
  <c r="AI58" i="8" s="1"/>
  <c r="AI51" i="8"/>
  <c r="AJ2" i="20"/>
  <c r="AJ24" i="8"/>
  <c r="AJ2" i="8"/>
  <c r="AJ87" i="8"/>
  <c r="AJ2" i="14"/>
  <c r="AJ27" i="8"/>
  <c r="AG50" i="14"/>
  <c r="AG51" i="14" s="1"/>
  <c r="AG35" i="14"/>
  <c r="AI241" i="14" l="1"/>
  <c r="AI243" i="14" s="1"/>
  <c r="AI144" i="14"/>
  <c r="AI146" i="14" s="1"/>
  <c r="AI47" i="14"/>
  <c r="AI49" i="14" s="1"/>
  <c r="AI60" i="8"/>
  <c r="AI4" i="20" s="1"/>
  <c r="AG150" i="14"/>
  <c r="AH129" i="14"/>
  <c r="AH130" i="14" s="1"/>
  <c r="AH226" i="14"/>
  <c r="AH227" i="14" s="1"/>
  <c r="AG53" i="14"/>
  <c r="AJ3" i="20"/>
  <c r="AJ50" i="8"/>
  <c r="AJ100" i="8"/>
  <c r="AJ102" i="8" s="1"/>
  <c r="AJ18" i="14" s="1"/>
  <c r="AJ19" i="14" s="1"/>
  <c r="AK23" i="8"/>
  <c r="AJ34" i="8"/>
  <c r="AJ88" i="8"/>
  <c r="AJ89" i="8" s="1"/>
  <c r="AJ91" i="8" s="1"/>
  <c r="AJ3" i="14"/>
  <c r="AJ26" i="8"/>
  <c r="AJ28" i="8" s="1"/>
  <c r="AJ92" i="8" s="1"/>
  <c r="AJ40" i="8"/>
  <c r="AJ41" i="8" s="1"/>
  <c r="AJ3" i="8"/>
  <c r="AI12" i="14"/>
  <c r="AI15" i="14" s="1"/>
  <c r="AI16" i="14" s="1"/>
  <c r="AI46" i="8"/>
  <c r="AJ47" i="8" s="1"/>
  <c r="AJ53" i="8" s="1"/>
  <c r="AI54" i="8"/>
  <c r="AI65" i="8"/>
  <c r="AJ66" i="8" s="1"/>
  <c r="AJ68" i="8" s="1"/>
  <c r="AJ69" i="8" s="1"/>
  <c r="AH32" i="14"/>
  <c r="AH33" i="14" s="1"/>
  <c r="AJ66" i="14" l="1"/>
  <c r="AJ71" i="14"/>
  <c r="AJ265" i="14"/>
  <c r="AJ168" i="14"/>
  <c r="AJ131" i="15"/>
  <c r="AJ260" i="14"/>
  <c r="AJ163" i="14"/>
  <c r="AI4" i="14"/>
  <c r="AI4" i="8"/>
  <c r="AJ240" i="14"/>
  <c r="AJ143" i="14"/>
  <c r="AH229" i="14"/>
  <c r="AH244" i="14"/>
  <c r="AH245" i="14" s="1"/>
  <c r="AH247" i="14" s="1"/>
  <c r="AH147" i="14"/>
  <c r="AH148" i="14" s="1"/>
  <c r="AH132" i="14"/>
  <c r="AK2" i="20"/>
  <c r="AK24" i="8"/>
  <c r="AK2" i="14"/>
  <c r="AK2" i="8"/>
  <c r="AK87" i="8"/>
  <c r="AK27" i="8"/>
  <c r="AJ35" i="8"/>
  <c r="AJ11" i="14" s="1"/>
  <c r="AJ36" i="8"/>
  <c r="AJ58" i="8" s="1"/>
  <c r="AJ93" i="8"/>
  <c r="AJ46" i="14"/>
  <c r="AJ5" i="20"/>
  <c r="AJ5" i="8"/>
  <c r="AJ5" i="14"/>
  <c r="AH50" i="14"/>
  <c r="AH51" i="14" s="1"/>
  <c r="AH35" i="14"/>
  <c r="AJ55" i="8"/>
  <c r="AJ59" i="8" s="1"/>
  <c r="AJ51" i="8"/>
  <c r="AJ144" i="14" l="1"/>
  <c r="AJ146" i="14" s="1"/>
  <c r="AJ241" i="14"/>
  <c r="AJ243" i="14" s="1"/>
  <c r="AJ47" i="14"/>
  <c r="AJ49" i="14" s="1"/>
  <c r="AH150" i="14"/>
  <c r="AI129" i="14"/>
  <c r="AI130" i="14" s="1"/>
  <c r="AI226" i="14"/>
  <c r="AI227" i="14" s="1"/>
  <c r="AJ54" i="8"/>
  <c r="AJ65" i="8"/>
  <c r="AK66" i="8" s="1"/>
  <c r="AK68" i="8" s="1"/>
  <c r="AK69" i="8" s="1"/>
  <c r="AH53" i="14"/>
  <c r="AJ60" i="8"/>
  <c r="AJ12" i="14"/>
  <c r="AJ15" i="14" s="1"/>
  <c r="AJ16" i="14" s="1"/>
  <c r="AJ46" i="8"/>
  <c r="AK47" i="8" s="1"/>
  <c r="AK53" i="8" s="1"/>
  <c r="AI32" i="14"/>
  <c r="AI33" i="14" s="1"/>
  <c r="AK3" i="20"/>
  <c r="AL23" i="8"/>
  <c r="AK50" i="8"/>
  <c r="AK34" i="8"/>
  <c r="AK100" i="8"/>
  <c r="AK102" i="8" s="1"/>
  <c r="AK18" i="14" s="1"/>
  <c r="AK19" i="14" s="1"/>
  <c r="AK3" i="8"/>
  <c r="AK26" i="8"/>
  <c r="AK28" i="8" s="1"/>
  <c r="AK92" i="8" s="1"/>
  <c r="AK40" i="8"/>
  <c r="AK41" i="8" s="1"/>
  <c r="AK3" i="14"/>
  <c r="AK88" i="8"/>
  <c r="AK89" i="8" s="1"/>
  <c r="AK91" i="8" s="1"/>
  <c r="AK66" i="14" l="1"/>
  <c r="AK168" i="14"/>
  <c r="AK260" i="14"/>
  <c r="AK131" i="15"/>
  <c r="AK163" i="14"/>
  <c r="AK265" i="14"/>
  <c r="AK71" i="14"/>
  <c r="AK240" i="14"/>
  <c r="AK143" i="14"/>
  <c r="AI244" i="14"/>
  <c r="AI245" i="14" s="1"/>
  <c r="AI247" i="14" s="1"/>
  <c r="AI229" i="14"/>
  <c r="AI147" i="14"/>
  <c r="AI148" i="14" s="1"/>
  <c r="AI132" i="14"/>
  <c r="AK55" i="8"/>
  <c r="AK59" i="8" s="1"/>
  <c r="AK46" i="14"/>
  <c r="AK5" i="20"/>
  <c r="AK5" i="8"/>
  <c r="AK5" i="14"/>
  <c r="AK35" i="8"/>
  <c r="AK11" i="14" s="1"/>
  <c r="AK36" i="8"/>
  <c r="AK58" i="8" s="1"/>
  <c r="AI35" i="14"/>
  <c r="AI50" i="14"/>
  <c r="AI51" i="14" s="1"/>
  <c r="AK51" i="8"/>
  <c r="AJ4" i="20"/>
  <c r="AJ4" i="14"/>
  <c r="AJ4" i="8"/>
  <c r="AK93" i="8"/>
  <c r="AL2" i="20"/>
  <c r="AL24" i="8"/>
  <c r="AL2" i="14"/>
  <c r="AL87" i="8"/>
  <c r="AL2" i="8"/>
  <c r="AL27" i="8"/>
  <c r="AK241" i="14" l="1"/>
  <c r="AK243" i="14" s="1"/>
  <c r="AK144" i="14"/>
  <c r="AK146" i="14" s="1"/>
  <c r="AK47" i="14"/>
  <c r="AK49" i="14" s="1"/>
  <c r="AI150" i="14"/>
  <c r="AJ129" i="14"/>
  <c r="AJ130" i="14" s="1"/>
  <c r="AJ226" i="14"/>
  <c r="AJ227" i="14" s="1"/>
  <c r="AK60" i="8"/>
  <c r="AJ32" i="14"/>
  <c r="AJ33" i="14" s="1"/>
  <c r="AK12" i="14"/>
  <c r="AK15" i="14" s="1"/>
  <c r="AK16" i="14" s="1"/>
  <c r="AK46" i="8"/>
  <c r="AL47" i="8" s="1"/>
  <c r="AL53" i="8" s="1"/>
  <c r="AL3" i="20"/>
  <c r="AL50" i="8"/>
  <c r="AL100" i="8"/>
  <c r="AL102" i="8" s="1"/>
  <c r="AL18" i="14" s="1"/>
  <c r="AL19" i="14" s="1"/>
  <c r="AM23" i="8"/>
  <c r="AL34" i="8"/>
  <c r="AL40" i="8"/>
  <c r="AL41" i="8" s="1"/>
  <c r="AL88" i="8"/>
  <c r="AL89" i="8" s="1"/>
  <c r="AL91" i="8" s="1"/>
  <c r="AL3" i="8"/>
  <c r="AL3" i="14"/>
  <c r="AL26" i="8"/>
  <c r="AL28" i="8" s="1"/>
  <c r="AL92" i="8" s="1"/>
  <c r="AI53" i="14"/>
  <c r="AK54" i="8"/>
  <c r="AK65" i="8"/>
  <c r="AL66" i="8" s="1"/>
  <c r="AL68" i="8" s="1"/>
  <c r="AL69" i="8" s="1"/>
  <c r="AL66" i="14" l="1"/>
  <c r="AL71" i="14"/>
  <c r="AL168" i="14"/>
  <c r="AL131" i="15"/>
  <c r="AL163" i="14"/>
  <c r="AL265" i="14"/>
  <c r="AL260" i="14"/>
  <c r="AL240" i="14"/>
  <c r="AL143" i="14"/>
  <c r="AJ229" i="14"/>
  <c r="AJ244" i="14"/>
  <c r="AJ245" i="14" s="1"/>
  <c r="AJ247" i="14" s="1"/>
  <c r="AJ147" i="14"/>
  <c r="AJ148" i="14" s="1"/>
  <c r="AJ132" i="14"/>
  <c r="AK4" i="14"/>
  <c r="AK4" i="20"/>
  <c r="AK4" i="8"/>
  <c r="AL93" i="8"/>
  <c r="AL55" i="8"/>
  <c r="AL59" i="8" s="1"/>
  <c r="AL46" i="14"/>
  <c r="AL5" i="20"/>
  <c r="AL5" i="8"/>
  <c r="AL5" i="14"/>
  <c r="AL35" i="8"/>
  <c r="AL11" i="14" s="1"/>
  <c r="AL36" i="8"/>
  <c r="AL58" i="8" s="1"/>
  <c r="AJ50" i="14"/>
  <c r="AJ51" i="14" s="1"/>
  <c r="AJ35" i="14"/>
  <c r="AM2" i="20"/>
  <c r="AM24" i="8"/>
  <c r="AM87" i="8"/>
  <c r="AM2" i="8"/>
  <c r="AM2" i="14"/>
  <c r="AM27" i="8"/>
  <c r="AL51" i="8"/>
  <c r="AL241" i="14" l="1"/>
  <c r="AL243" i="14" s="1"/>
  <c r="AL144" i="14"/>
  <c r="AL146" i="14" s="1"/>
  <c r="AL47" i="14"/>
  <c r="AL49" i="14" s="1"/>
  <c r="AJ150" i="14"/>
  <c r="AK129" i="14"/>
  <c r="AK130" i="14" s="1"/>
  <c r="AK226" i="14"/>
  <c r="AK227" i="14" s="1"/>
  <c r="AL60" i="8"/>
  <c r="AL4" i="20" s="1"/>
  <c r="AL12" i="14"/>
  <c r="AL15" i="14" s="1"/>
  <c r="AL16" i="14" s="1"/>
  <c r="AL46" i="8"/>
  <c r="AM47" i="8" s="1"/>
  <c r="AM53" i="8" s="1"/>
  <c r="AK32" i="14"/>
  <c r="AK33" i="14" s="1"/>
  <c r="AM3" i="20"/>
  <c r="AN23" i="8"/>
  <c r="AM50" i="8"/>
  <c r="AM34" i="8"/>
  <c r="AM100" i="8"/>
  <c r="AM102" i="8" s="1"/>
  <c r="AM18" i="14" s="1"/>
  <c r="AM19" i="14" s="1"/>
  <c r="AM3" i="14"/>
  <c r="AM26" i="8"/>
  <c r="AM28" i="8" s="1"/>
  <c r="AM92" i="8" s="1"/>
  <c r="AM40" i="8"/>
  <c r="AM41" i="8" s="1"/>
  <c r="AM88" i="8"/>
  <c r="AM89" i="8" s="1"/>
  <c r="AM91" i="8" s="1"/>
  <c r="AM3" i="8"/>
  <c r="AL54" i="8"/>
  <c r="AL65" i="8"/>
  <c r="AM66" i="8" s="1"/>
  <c r="AM68" i="8" s="1"/>
  <c r="AM69" i="8" s="1"/>
  <c r="AJ53" i="14"/>
  <c r="AM66" i="14" l="1"/>
  <c r="AM131" i="15"/>
  <c r="AM265" i="14"/>
  <c r="AM71" i="14"/>
  <c r="AM168" i="14"/>
  <c r="AM163" i="14"/>
  <c r="AM260" i="14"/>
  <c r="AM240" i="14"/>
  <c r="AM143" i="14"/>
  <c r="AK229" i="14"/>
  <c r="AK244" i="14"/>
  <c r="AK245" i="14" s="1"/>
  <c r="AK247" i="14" s="1"/>
  <c r="AK147" i="14"/>
  <c r="AK148" i="14" s="1"/>
  <c r="AK132" i="14"/>
  <c r="AM93" i="8"/>
  <c r="AL4" i="8"/>
  <c r="AL4" i="14"/>
  <c r="AK35" i="14"/>
  <c r="AK50" i="14"/>
  <c r="AK51" i="14" s="1"/>
  <c r="AN2" i="20"/>
  <c r="AN24" i="8"/>
  <c r="AN27" i="8"/>
  <c r="AN2" i="8"/>
  <c r="AN87" i="8"/>
  <c r="AN2" i="14"/>
  <c r="AM46" i="14"/>
  <c r="AM5" i="20"/>
  <c r="AM5" i="8"/>
  <c r="AM5" i="14"/>
  <c r="AM35" i="8"/>
  <c r="AM11" i="14" s="1"/>
  <c r="AM36" i="8"/>
  <c r="AM58" i="8" s="1"/>
  <c r="AM55" i="8"/>
  <c r="AM59" i="8" s="1"/>
  <c r="AM51" i="8"/>
  <c r="AM241" i="14" l="1"/>
  <c r="AM243" i="14" s="1"/>
  <c r="AM144" i="14"/>
  <c r="AM146" i="14" s="1"/>
  <c r="AM47" i="14"/>
  <c r="AM49" i="14" s="1"/>
  <c r="AK150" i="14"/>
  <c r="AL129" i="14"/>
  <c r="AL130" i="14" s="1"/>
  <c r="AL226" i="14"/>
  <c r="AL227" i="14" s="1"/>
  <c r="AM54" i="8"/>
  <c r="AM65" i="8"/>
  <c r="AN66" i="8" s="1"/>
  <c r="AN68" i="8" s="1"/>
  <c r="AN69" i="8" s="1"/>
  <c r="AM60" i="8"/>
  <c r="AL32" i="14"/>
  <c r="AL33" i="14" s="1"/>
  <c r="AM12" i="14"/>
  <c r="AM15" i="14" s="1"/>
  <c r="AM16" i="14" s="1"/>
  <c r="AM46" i="8"/>
  <c r="AN47" i="8" s="1"/>
  <c r="AN53" i="8" s="1"/>
  <c r="AN3" i="20"/>
  <c r="AN50" i="8"/>
  <c r="AN100" i="8"/>
  <c r="AN102" i="8" s="1"/>
  <c r="AN18" i="14" s="1"/>
  <c r="AN19" i="14" s="1"/>
  <c r="AN34" i="8"/>
  <c r="AO23" i="8"/>
  <c r="AN40" i="8"/>
  <c r="AN41" i="8" s="1"/>
  <c r="AN3" i="8"/>
  <c r="AN3" i="14"/>
  <c r="AN88" i="8"/>
  <c r="AN89" i="8" s="1"/>
  <c r="AN91" i="8" s="1"/>
  <c r="AN26" i="8"/>
  <c r="AN28" i="8" s="1"/>
  <c r="AN92" i="8" s="1"/>
  <c r="AK53" i="14"/>
  <c r="AN71" i="14" l="1"/>
  <c r="AN66" i="14"/>
  <c r="AN168" i="14"/>
  <c r="AN131" i="15"/>
  <c r="AN260" i="14"/>
  <c r="AN163" i="14"/>
  <c r="AN265" i="14"/>
  <c r="AN240" i="14"/>
  <c r="AN143" i="14"/>
  <c r="AL229" i="14"/>
  <c r="AL244" i="14"/>
  <c r="AL245" i="14" s="1"/>
  <c r="AL247" i="14" s="1"/>
  <c r="AL147" i="14"/>
  <c r="AL148" i="14" s="1"/>
  <c r="AL132" i="14"/>
  <c r="AN55" i="8"/>
  <c r="AN59" i="8" s="1"/>
  <c r="AN93" i="8"/>
  <c r="AN46" i="14"/>
  <c r="AN5" i="20"/>
  <c r="AN5" i="14"/>
  <c r="AN5" i="8"/>
  <c r="AN51" i="8"/>
  <c r="AM4" i="20"/>
  <c r="AM4" i="8"/>
  <c r="AM4" i="14"/>
  <c r="AO2" i="20"/>
  <c r="AO24" i="8"/>
  <c r="AO2" i="8"/>
  <c r="AO2" i="14"/>
  <c r="AO87" i="8"/>
  <c r="AO27" i="8"/>
  <c r="AL35" i="14"/>
  <c r="AL50" i="14"/>
  <c r="AL51" i="14" s="1"/>
  <c r="AN35" i="8"/>
  <c r="AN11" i="14" s="1"/>
  <c r="AN36" i="8"/>
  <c r="AN58" i="8" s="1"/>
  <c r="AN241" i="14" l="1"/>
  <c r="AN243" i="14" s="1"/>
  <c r="AN144" i="14"/>
  <c r="AN146" i="14" s="1"/>
  <c r="AN47" i="14"/>
  <c r="AN49" i="14" s="1"/>
  <c r="AL150" i="14"/>
  <c r="AM129" i="14"/>
  <c r="AM130" i="14" s="1"/>
  <c r="AM226" i="14"/>
  <c r="AM227" i="14" s="1"/>
  <c r="AL53" i="14"/>
  <c r="AN60" i="8"/>
  <c r="AN4" i="8" s="1"/>
  <c r="AO3" i="20"/>
  <c r="AP23" i="8"/>
  <c r="AO50" i="8"/>
  <c r="AO34" i="8"/>
  <c r="AO100" i="8"/>
  <c r="AO102" i="8" s="1"/>
  <c r="AO18" i="14" s="1"/>
  <c r="AO19" i="14" s="1"/>
  <c r="AO26" i="8"/>
  <c r="AO28" i="8" s="1"/>
  <c r="AO92" i="8" s="1"/>
  <c r="AO3" i="14"/>
  <c r="AO40" i="8"/>
  <c r="AO41" i="8" s="1"/>
  <c r="AO3" i="8"/>
  <c r="AO88" i="8"/>
  <c r="AO89" i="8" s="1"/>
  <c r="AO91" i="8" s="1"/>
  <c r="AN54" i="8"/>
  <c r="AN65" i="8"/>
  <c r="AO66" i="8" s="1"/>
  <c r="AO68" i="8" s="1"/>
  <c r="AO69" i="8" s="1"/>
  <c r="AN12" i="14"/>
  <c r="AN15" i="14" s="1"/>
  <c r="AN16" i="14" s="1"/>
  <c r="AN46" i="8"/>
  <c r="AO47" i="8" s="1"/>
  <c r="AO53" i="8" s="1"/>
  <c r="AM32" i="14"/>
  <c r="AM33" i="14" s="1"/>
  <c r="AO71" i="14" l="1"/>
  <c r="AO163" i="14"/>
  <c r="AO265" i="14"/>
  <c r="AO168" i="14"/>
  <c r="AO66" i="14"/>
  <c r="AO131" i="15"/>
  <c r="AO260" i="14"/>
  <c r="AO240" i="14"/>
  <c r="AO143" i="14"/>
  <c r="AM244" i="14"/>
  <c r="AM245" i="14" s="1"/>
  <c r="AM247" i="14" s="1"/>
  <c r="AM229" i="14"/>
  <c r="AM147" i="14"/>
  <c r="AM148" i="14" s="1"/>
  <c r="AM132" i="14"/>
  <c r="AN4" i="20"/>
  <c r="AN4" i="14"/>
  <c r="AO93" i="8"/>
  <c r="AP2" i="20"/>
  <c r="AP24" i="8"/>
  <c r="AP2" i="14"/>
  <c r="AP87" i="8"/>
  <c r="AP2" i="8"/>
  <c r="AP27" i="8"/>
  <c r="AO46" i="14"/>
  <c r="AO5" i="20"/>
  <c r="AO5" i="8"/>
  <c r="AO5" i="14"/>
  <c r="AM35" i="14"/>
  <c r="AM50" i="14"/>
  <c r="AM51" i="14" s="1"/>
  <c r="AO51" i="8"/>
  <c r="AO55" i="8"/>
  <c r="AO59" i="8" s="1"/>
  <c r="AO35" i="8"/>
  <c r="AO11" i="14" s="1"/>
  <c r="AO36" i="8"/>
  <c r="AO58" i="8" s="1"/>
  <c r="AO241" i="14" l="1"/>
  <c r="AO243" i="14" s="1"/>
  <c r="AO144" i="14"/>
  <c r="AO146" i="14" s="1"/>
  <c r="AO47" i="14"/>
  <c r="AO49" i="14" s="1"/>
  <c r="AO60" i="8"/>
  <c r="AO4" i="20" s="1"/>
  <c r="AM150" i="14"/>
  <c r="AN129" i="14"/>
  <c r="AN130" i="14" s="1"/>
  <c r="AN226" i="14"/>
  <c r="AN227" i="14" s="1"/>
  <c r="AM53" i="14"/>
  <c r="AP3" i="20"/>
  <c r="AP50" i="8"/>
  <c r="AQ23" i="8"/>
  <c r="AP100" i="8"/>
  <c r="AP102" i="8" s="1"/>
  <c r="AP18" i="14" s="1"/>
  <c r="AP19" i="14" s="1"/>
  <c r="AP34" i="8"/>
  <c r="AP3" i="14"/>
  <c r="AP40" i="8"/>
  <c r="AP41" i="8" s="1"/>
  <c r="AP88" i="8"/>
  <c r="AP89" i="8" s="1"/>
  <c r="AP91" i="8" s="1"/>
  <c r="AP3" i="8"/>
  <c r="AP26" i="8"/>
  <c r="AP28" i="8" s="1"/>
  <c r="AP92" i="8" s="1"/>
  <c r="AO12" i="14"/>
  <c r="AO15" i="14" s="1"/>
  <c r="AO16" i="14" s="1"/>
  <c r="AO46" i="8"/>
  <c r="AP47" i="8" s="1"/>
  <c r="AP53" i="8" s="1"/>
  <c r="AN32" i="14"/>
  <c r="AN33" i="14" s="1"/>
  <c r="AO54" i="8"/>
  <c r="AO65" i="8"/>
  <c r="AP66" i="8" s="1"/>
  <c r="AP68" i="8" s="1"/>
  <c r="AP69" i="8" s="1"/>
  <c r="AP71" i="14" l="1"/>
  <c r="AP131" i="15"/>
  <c r="AP66" i="14"/>
  <c r="AP265" i="14"/>
  <c r="AP260" i="14"/>
  <c r="AP168" i="14"/>
  <c r="AP163" i="14"/>
  <c r="AO4" i="14"/>
  <c r="AO4" i="8"/>
  <c r="AP240" i="14"/>
  <c r="AP143" i="14"/>
  <c r="AN229" i="14"/>
  <c r="AN244" i="14"/>
  <c r="AN245" i="14" s="1"/>
  <c r="AN247" i="14" s="1"/>
  <c r="AN147" i="14"/>
  <c r="AN148" i="14" s="1"/>
  <c r="AN132" i="14"/>
  <c r="AP93" i="8"/>
  <c r="AP55" i="8"/>
  <c r="AP59" i="8" s="1"/>
  <c r="AQ2" i="20"/>
  <c r="AQ24" i="8"/>
  <c r="AQ27" i="8"/>
  <c r="AQ87" i="8"/>
  <c r="AQ2" i="14"/>
  <c r="AQ2" i="8"/>
  <c r="AN50" i="14"/>
  <c r="AN51" i="14" s="1"/>
  <c r="AN35" i="14"/>
  <c r="AP51" i="8"/>
  <c r="AP35" i="8"/>
  <c r="AP11" i="14" s="1"/>
  <c r="AP36" i="8"/>
  <c r="AP58" i="8" s="1"/>
  <c r="AP60" i="8" s="1"/>
  <c r="AP46" i="14"/>
  <c r="AP5" i="20"/>
  <c r="AP5" i="8"/>
  <c r="AP5" i="14"/>
  <c r="AP144" i="14" l="1"/>
  <c r="AP146" i="14" s="1"/>
  <c r="AP241" i="14"/>
  <c r="AP243" i="14" s="1"/>
  <c r="AP47" i="14"/>
  <c r="AP49" i="14" s="1"/>
  <c r="AN150" i="14"/>
  <c r="AO129" i="14"/>
  <c r="AO130" i="14" s="1"/>
  <c r="AO226" i="14"/>
  <c r="AO227" i="14" s="1"/>
  <c r="AN53" i="14"/>
  <c r="AP4" i="20"/>
  <c r="AP4" i="14"/>
  <c r="AP4" i="8"/>
  <c r="AP12" i="14"/>
  <c r="AP15" i="14" s="1"/>
  <c r="AP16" i="14" s="1"/>
  <c r="AP46" i="8"/>
  <c r="AQ47" i="8" s="1"/>
  <c r="AQ53" i="8" s="1"/>
  <c r="AP54" i="8"/>
  <c r="AP65" i="8"/>
  <c r="AQ66" i="8" s="1"/>
  <c r="AQ68" i="8" s="1"/>
  <c r="AQ69" i="8" s="1"/>
  <c r="AO32" i="14"/>
  <c r="AO33" i="14" s="1"/>
  <c r="AQ3" i="20"/>
  <c r="AR23" i="8"/>
  <c r="AQ50" i="8"/>
  <c r="AQ34" i="8"/>
  <c r="AQ100" i="8"/>
  <c r="AQ102" i="8" s="1"/>
  <c r="AQ18" i="14" s="1"/>
  <c r="AQ19" i="14" s="1"/>
  <c r="AQ26" i="8"/>
  <c r="AQ28" i="8" s="1"/>
  <c r="AQ92" i="8" s="1"/>
  <c r="AQ40" i="8"/>
  <c r="AQ41" i="8" s="1"/>
  <c r="AQ3" i="14"/>
  <c r="AQ88" i="8"/>
  <c r="AQ89" i="8" s="1"/>
  <c r="AQ91" i="8" s="1"/>
  <c r="AQ3" i="8"/>
  <c r="AQ66" i="14" l="1"/>
  <c r="AQ71" i="14"/>
  <c r="AQ131" i="15"/>
  <c r="AQ265" i="14"/>
  <c r="AQ168" i="14"/>
  <c r="AQ260" i="14"/>
  <c r="AQ163" i="14"/>
  <c r="AQ240" i="14"/>
  <c r="AQ143" i="14"/>
  <c r="AO229" i="14"/>
  <c r="AO244" i="14"/>
  <c r="AO245" i="14" s="1"/>
  <c r="AO247" i="14" s="1"/>
  <c r="AO147" i="14"/>
  <c r="AO148" i="14" s="1"/>
  <c r="AO132" i="14"/>
  <c r="AQ93" i="8"/>
  <c r="AR2" i="20"/>
  <c r="AR24" i="8"/>
  <c r="AR2" i="8"/>
  <c r="AR2" i="14"/>
  <c r="AR27" i="8"/>
  <c r="AR87" i="8"/>
  <c r="AQ51" i="8"/>
  <c r="AQ46" i="14"/>
  <c r="AQ5" i="20"/>
  <c r="AQ5" i="8"/>
  <c r="AQ5" i="14"/>
  <c r="AO35" i="14"/>
  <c r="AO50" i="14"/>
  <c r="AO51" i="14" s="1"/>
  <c r="AQ55" i="8"/>
  <c r="AQ59" i="8" s="1"/>
  <c r="AQ35" i="8"/>
  <c r="AQ11" i="14" s="1"/>
  <c r="AQ36" i="8"/>
  <c r="AQ58" i="8" s="1"/>
  <c r="AQ241" i="14" l="1"/>
  <c r="AQ243" i="14" s="1"/>
  <c r="AQ144" i="14"/>
  <c r="AQ146" i="14" s="1"/>
  <c r="AQ47" i="14"/>
  <c r="AQ49" i="14" s="1"/>
  <c r="AO150" i="14"/>
  <c r="AP129" i="14"/>
  <c r="AP130" i="14" s="1"/>
  <c r="AP226" i="14"/>
  <c r="AP227" i="14" s="1"/>
  <c r="AO53" i="14"/>
  <c r="AP32" i="14"/>
  <c r="AP33" i="14" s="1"/>
  <c r="AR3" i="20"/>
  <c r="AR34" i="8"/>
  <c r="AR50" i="8"/>
  <c r="AR100" i="8"/>
  <c r="AR102" i="8" s="1"/>
  <c r="AR18" i="14" s="1"/>
  <c r="AR19" i="14" s="1"/>
  <c r="AS23" i="8"/>
  <c r="AR40" i="8"/>
  <c r="AR41" i="8" s="1"/>
  <c r="AR3" i="14"/>
  <c r="AR88" i="8"/>
  <c r="AR89" i="8" s="1"/>
  <c r="AR91" i="8" s="1"/>
  <c r="AR3" i="8"/>
  <c r="AR26" i="8"/>
  <c r="AR28" i="8" s="1"/>
  <c r="AR92" i="8" s="1"/>
  <c r="AQ60" i="8"/>
  <c r="AQ54" i="8"/>
  <c r="AQ65" i="8"/>
  <c r="AR66" i="8" s="1"/>
  <c r="AR68" i="8" s="1"/>
  <c r="AR69" i="8" s="1"/>
  <c r="AQ12" i="14"/>
  <c r="AQ15" i="14" s="1"/>
  <c r="AQ16" i="14" s="1"/>
  <c r="AQ46" i="8"/>
  <c r="AR47" i="8" s="1"/>
  <c r="AR53" i="8" s="1"/>
  <c r="AR71" i="14" l="1"/>
  <c r="AR168" i="14"/>
  <c r="AR131" i="15"/>
  <c r="AR260" i="14"/>
  <c r="AR163" i="14"/>
  <c r="AR66" i="14"/>
  <c r="AR265" i="14"/>
  <c r="AR93" i="8"/>
  <c r="AR240" i="14"/>
  <c r="AR143" i="14"/>
  <c r="AP229" i="14"/>
  <c r="AP244" i="14"/>
  <c r="AP245" i="14" s="1"/>
  <c r="AP247" i="14" s="1"/>
  <c r="AP147" i="14"/>
  <c r="AP148" i="14" s="1"/>
  <c r="AP132" i="14"/>
  <c r="AR46" i="14"/>
  <c r="AR5" i="20"/>
  <c r="AR5" i="8"/>
  <c r="AR5" i="14"/>
  <c r="AR55" i="8"/>
  <c r="AR59" i="8" s="1"/>
  <c r="AP35" i="14"/>
  <c r="AP50" i="14"/>
  <c r="AP51" i="14" s="1"/>
  <c r="AR35" i="8"/>
  <c r="AR11" i="14" s="1"/>
  <c r="AR36" i="8"/>
  <c r="AR58" i="8" s="1"/>
  <c r="AQ4" i="20"/>
  <c r="AQ4" i="8"/>
  <c r="AQ4" i="14"/>
  <c r="AR51" i="8"/>
  <c r="AS2" i="20"/>
  <c r="AS24" i="8"/>
  <c r="AS2" i="14"/>
  <c r="AS2" i="8"/>
  <c r="AS87" i="8"/>
  <c r="AS27" i="8"/>
  <c r="AR144" i="14" l="1"/>
  <c r="AR146" i="14" s="1"/>
  <c r="AR241" i="14"/>
  <c r="AR243" i="14" s="1"/>
  <c r="AR47" i="14"/>
  <c r="AR49" i="14" s="1"/>
  <c r="AP150" i="14"/>
  <c r="AQ129" i="14"/>
  <c r="AQ130" i="14" s="1"/>
  <c r="AQ147" i="14" s="1"/>
  <c r="AQ226" i="14"/>
  <c r="AQ227" i="14" s="1"/>
  <c r="AP53" i="14"/>
  <c r="AR60" i="8"/>
  <c r="AR4" i="8" s="1"/>
  <c r="AS3" i="20"/>
  <c r="AS34" i="8"/>
  <c r="AT23" i="8"/>
  <c r="AS50" i="8"/>
  <c r="AS100" i="8"/>
  <c r="AS102" i="8" s="1"/>
  <c r="AS18" i="14" s="1"/>
  <c r="AS19" i="14" s="1"/>
  <c r="AS3" i="14"/>
  <c r="AS88" i="8"/>
  <c r="AS89" i="8" s="1"/>
  <c r="AS91" i="8" s="1"/>
  <c r="AS3" i="8"/>
  <c r="AS26" i="8"/>
  <c r="AS28" i="8" s="1"/>
  <c r="AS92" i="8" s="1"/>
  <c r="AS40" i="8"/>
  <c r="AS41" i="8" s="1"/>
  <c r="AQ32" i="14"/>
  <c r="AQ33" i="14" s="1"/>
  <c r="AR4" i="20"/>
  <c r="AR4" i="14"/>
  <c r="AR12" i="14"/>
  <c r="AR15" i="14" s="1"/>
  <c r="AR16" i="14" s="1"/>
  <c r="AR46" i="8"/>
  <c r="AS47" i="8" s="1"/>
  <c r="AS53" i="8" s="1"/>
  <c r="AR54" i="8"/>
  <c r="AR65" i="8"/>
  <c r="AS66" i="8" s="1"/>
  <c r="AS68" i="8" s="1"/>
  <c r="AS69" i="8" s="1"/>
  <c r="AS71" i="14" l="1"/>
  <c r="AS66" i="14"/>
  <c r="AS131" i="15"/>
  <c r="AS260" i="14"/>
  <c r="AS163" i="14"/>
  <c r="AS265" i="14"/>
  <c r="AS168" i="14"/>
  <c r="AS240" i="14"/>
  <c r="AS143" i="14"/>
  <c r="AQ244" i="14"/>
  <c r="AQ245" i="14" s="1"/>
  <c r="AQ247" i="14" s="1"/>
  <c r="AQ229" i="14"/>
  <c r="AQ132" i="14"/>
  <c r="AQ148" i="14"/>
  <c r="AS55" i="8"/>
  <c r="AS59" i="8" s="1"/>
  <c r="AS93" i="8"/>
  <c r="AT2" i="20"/>
  <c r="AT24" i="8"/>
  <c r="AT87" i="8"/>
  <c r="AT2" i="14"/>
  <c r="AT27" i="8"/>
  <c r="AT2" i="8"/>
  <c r="AS35" i="8"/>
  <c r="AS11" i="14" s="1"/>
  <c r="AS36" i="8"/>
  <c r="AS58" i="8" s="1"/>
  <c r="AS46" i="14"/>
  <c r="AS5" i="20"/>
  <c r="AS5" i="8"/>
  <c r="AS5" i="14"/>
  <c r="AQ35" i="14"/>
  <c r="AQ50" i="14"/>
  <c r="AQ51" i="14" s="1"/>
  <c r="AS51" i="8"/>
  <c r="AS243" i="14" l="1"/>
  <c r="AS241" i="14"/>
  <c r="AS144" i="14"/>
  <c r="AS146" i="14" s="1"/>
  <c r="AS47" i="14"/>
  <c r="AS49" i="14" s="1"/>
  <c r="AQ150" i="14"/>
  <c r="AR129" i="14"/>
  <c r="AR130" i="14" s="1"/>
  <c r="AR226" i="14"/>
  <c r="AR227" i="14" s="1"/>
  <c r="AQ53" i="14"/>
  <c r="AS60" i="8"/>
  <c r="AS4" i="8" s="1"/>
  <c r="AT3" i="20"/>
  <c r="AT34" i="8"/>
  <c r="AT50" i="8"/>
  <c r="AT100" i="8"/>
  <c r="AT102" i="8" s="1"/>
  <c r="AT18" i="14" s="1"/>
  <c r="AT19" i="14" s="1"/>
  <c r="AU23" i="8"/>
  <c r="AT40" i="8"/>
  <c r="AT41" i="8" s="1"/>
  <c r="AT3" i="8"/>
  <c r="AT26" i="8"/>
  <c r="AT28" i="8" s="1"/>
  <c r="AT92" i="8" s="1"/>
  <c r="AT88" i="8"/>
  <c r="AT89" i="8" s="1"/>
  <c r="AT91" i="8" s="1"/>
  <c r="AT3" i="14"/>
  <c r="AS54" i="8"/>
  <c r="AS65" i="8"/>
  <c r="AT66" i="8" s="1"/>
  <c r="AT68" i="8" s="1"/>
  <c r="AT69" i="8" s="1"/>
  <c r="AR32" i="14"/>
  <c r="AR33" i="14" s="1"/>
  <c r="AS12" i="14"/>
  <c r="AS15" i="14" s="1"/>
  <c r="AS16" i="14" s="1"/>
  <c r="AS46" i="8"/>
  <c r="AT47" i="8" s="1"/>
  <c r="AT53" i="8" s="1"/>
  <c r="AT71" i="14" l="1"/>
  <c r="AT260" i="14"/>
  <c r="AT168" i="14"/>
  <c r="AT265" i="14"/>
  <c r="AT131" i="15"/>
  <c r="AT66" i="14"/>
  <c r="AT163" i="14"/>
  <c r="AT240" i="14"/>
  <c r="AT143" i="14"/>
  <c r="AR229" i="14"/>
  <c r="AR244" i="14"/>
  <c r="AR245" i="14" s="1"/>
  <c r="AR247" i="14" s="1"/>
  <c r="AR147" i="14"/>
  <c r="AR148" i="14" s="1"/>
  <c r="AR132" i="14"/>
  <c r="AS4" i="20"/>
  <c r="AS4" i="14"/>
  <c r="AR35" i="14"/>
  <c r="AR50" i="14"/>
  <c r="AR51" i="14" s="1"/>
  <c r="AT35" i="8"/>
  <c r="AT11" i="14" s="1"/>
  <c r="AT36" i="8"/>
  <c r="AT58" i="8" s="1"/>
  <c r="AT51" i="8"/>
  <c r="AT55" i="8"/>
  <c r="AT59" i="8" s="1"/>
  <c r="AT93" i="8"/>
  <c r="AU2" i="20"/>
  <c r="AU24" i="8"/>
  <c r="AU2" i="8"/>
  <c r="AU87" i="8"/>
  <c r="AU2" i="14"/>
  <c r="AU27" i="8"/>
  <c r="AT46" i="14"/>
  <c r="AT5" i="20"/>
  <c r="AT5" i="8"/>
  <c r="AT5" i="14"/>
  <c r="AT241" i="14" l="1"/>
  <c r="AT243" i="14" s="1"/>
  <c r="AT144" i="14"/>
  <c r="AT146" i="14" s="1"/>
  <c r="AT47" i="14"/>
  <c r="AT49" i="14" s="1"/>
  <c r="AR150" i="14"/>
  <c r="AS129" i="14"/>
  <c r="AS130" i="14" s="1"/>
  <c r="AS147" i="14" s="1"/>
  <c r="AS226" i="14"/>
  <c r="AS227" i="14" s="1"/>
  <c r="AR53" i="14"/>
  <c r="AT60" i="8"/>
  <c r="AT4" i="20" s="1"/>
  <c r="AU3" i="20"/>
  <c r="AU34" i="8"/>
  <c r="AV23" i="8"/>
  <c r="AU50" i="8"/>
  <c r="AU100" i="8"/>
  <c r="AU102" i="8" s="1"/>
  <c r="AU18" i="14" s="1"/>
  <c r="AU19" i="14" s="1"/>
  <c r="AU88" i="8"/>
  <c r="AU89" i="8" s="1"/>
  <c r="AU91" i="8" s="1"/>
  <c r="AU3" i="8"/>
  <c r="AU3" i="14"/>
  <c r="AU26" i="8"/>
  <c r="AU28" i="8" s="1"/>
  <c r="AU92" i="8" s="1"/>
  <c r="AU40" i="8"/>
  <c r="AU41" i="8" s="1"/>
  <c r="AT54" i="8"/>
  <c r="AT65" i="8"/>
  <c r="AU66" i="8" s="1"/>
  <c r="AU68" i="8" s="1"/>
  <c r="AU69" i="8" s="1"/>
  <c r="AS32" i="14"/>
  <c r="AS33" i="14" s="1"/>
  <c r="AT12" i="14"/>
  <c r="AT15" i="14" s="1"/>
  <c r="AT16" i="14" s="1"/>
  <c r="AT46" i="8"/>
  <c r="AU47" i="8" s="1"/>
  <c r="AU53" i="8" s="1"/>
  <c r="AU66" i="14" l="1"/>
  <c r="AU131" i="15"/>
  <c r="AU163" i="14"/>
  <c r="AU260" i="14"/>
  <c r="AU265" i="14"/>
  <c r="AU168" i="14"/>
  <c r="AU71" i="14"/>
  <c r="AU240" i="14"/>
  <c r="AU143" i="14"/>
  <c r="AS229" i="14"/>
  <c r="AS244" i="14"/>
  <c r="AS245" i="14" s="1"/>
  <c r="AS247" i="14" s="1"/>
  <c r="AS132" i="14"/>
  <c r="AS148" i="14"/>
  <c r="AT4" i="8"/>
  <c r="AT4" i="14"/>
  <c r="AU55" i="8"/>
  <c r="AU59" i="8" s="1"/>
  <c r="AV2" i="20"/>
  <c r="AV24" i="8"/>
  <c r="AV87" i="8"/>
  <c r="AV2" i="14"/>
  <c r="AV27" i="8"/>
  <c r="AV2" i="8"/>
  <c r="AS35" i="14"/>
  <c r="AS50" i="14"/>
  <c r="AS51" i="14" s="1"/>
  <c r="AU93" i="8"/>
  <c r="AU35" i="8"/>
  <c r="AU11" i="14" s="1"/>
  <c r="AU36" i="8"/>
  <c r="AU58" i="8" s="1"/>
  <c r="AU46" i="14"/>
  <c r="AU5" i="20"/>
  <c r="AU5" i="8"/>
  <c r="AU5" i="14"/>
  <c r="AU51" i="8"/>
  <c r="AU241" i="14" l="1"/>
  <c r="AU243" i="14" s="1"/>
  <c r="AU144" i="14"/>
  <c r="AU146" i="14" s="1"/>
  <c r="AU47" i="14"/>
  <c r="AU49" i="14" s="1"/>
  <c r="AT129" i="14"/>
  <c r="AT130" i="14" s="1"/>
  <c r="AT132" i="14" s="1"/>
  <c r="AT226" i="14"/>
  <c r="AT227" i="14" s="1"/>
  <c r="AS150" i="14"/>
  <c r="AS53" i="14"/>
  <c r="AU60" i="8"/>
  <c r="AU4" i="14" s="1"/>
  <c r="AU54" i="8"/>
  <c r="AU65" i="8"/>
  <c r="AV66" i="8" s="1"/>
  <c r="AV68" i="8" s="1"/>
  <c r="AV69" i="8" s="1"/>
  <c r="AU4" i="20"/>
  <c r="AU4" i="8"/>
  <c r="AU12" i="14"/>
  <c r="AU15" i="14" s="1"/>
  <c r="AU16" i="14" s="1"/>
  <c r="AU46" i="8"/>
  <c r="AV47" i="8" s="1"/>
  <c r="AV53" i="8" s="1"/>
  <c r="AV3" i="20"/>
  <c r="AV34" i="8"/>
  <c r="AV50" i="8"/>
  <c r="AV100" i="8"/>
  <c r="AV102" i="8" s="1"/>
  <c r="AV18" i="14" s="1"/>
  <c r="AV19" i="14" s="1"/>
  <c r="AW23" i="8"/>
  <c r="AV3" i="14"/>
  <c r="AV26" i="8"/>
  <c r="AV28" i="8" s="1"/>
  <c r="AV92" i="8" s="1"/>
  <c r="AV40" i="8"/>
  <c r="AV41" i="8" s="1"/>
  <c r="AV88" i="8"/>
  <c r="AV89" i="8" s="1"/>
  <c r="AV91" i="8" s="1"/>
  <c r="AV3" i="8"/>
  <c r="AT32" i="14"/>
  <c r="AT33" i="14" s="1"/>
  <c r="AV66" i="14" l="1"/>
  <c r="AV265" i="14"/>
  <c r="AV168" i="14"/>
  <c r="AV260" i="14"/>
  <c r="AV163" i="14"/>
  <c r="AV71" i="14"/>
  <c r="AV131" i="15"/>
  <c r="AV240" i="14"/>
  <c r="AV143" i="14"/>
  <c r="AT147" i="14"/>
  <c r="AT148" i="14" s="1"/>
  <c r="AT229" i="14"/>
  <c r="AT244" i="14"/>
  <c r="AT245" i="14" s="1"/>
  <c r="AT247" i="14" s="1"/>
  <c r="AV55" i="8"/>
  <c r="AV59" i="8" s="1"/>
  <c r="AV93" i="8"/>
  <c r="AV51" i="8"/>
  <c r="AV35" i="8"/>
  <c r="AV11" i="14" s="1"/>
  <c r="AV36" i="8"/>
  <c r="AV58" i="8" s="1"/>
  <c r="AW2" i="20"/>
  <c r="AW24" i="8"/>
  <c r="AW87" i="8"/>
  <c r="AW2" i="14"/>
  <c r="AW27" i="8"/>
  <c r="AW2" i="8"/>
  <c r="AT35" i="14"/>
  <c r="AT50" i="14"/>
  <c r="AT51" i="14" s="1"/>
  <c r="AV46" i="14"/>
  <c r="AV5" i="20"/>
  <c r="AV5" i="14"/>
  <c r="AV5" i="8"/>
  <c r="AV241" i="14" l="1"/>
  <c r="AV243" i="14" s="1"/>
  <c r="AV60" i="8"/>
  <c r="AV4" i="20" s="1"/>
  <c r="AV144" i="14"/>
  <c r="AV146" i="14" s="1"/>
  <c r="AV47" i="14"/>
  <c r="AV49" i="14" s="1"/>
  <c r="AT150" i="14"/>
  <c r="AU129" i="14"/>
  <c r="AU130" i="14" s="1"/>
  <c r="AU147" i="14" s="1"/>
  <c r="AU226" i="14"/>
  <c r="AU227" i="14" s="1"/>
  <c r="AT53" i="14"/>
  <c r="AV54" i="8"/>
  <c r="AV65" i="8"/>
  <c r="AW66" i="8" s="1"/>
  <c r="AW68" i="8" s="1"/>
  <c r="AW69" i="8" s="1"/>
  <c r="AV12" i="14"/>
  <c r="AV15" i="14" s="1"/>
  <c r="AV16" i="14" s="1"/>
  <c r="AV46" i="8"/>
  <c r="AW47" i="8" s="1"/>
  <c r="AW53" i="8" s="1"/>
  <c r="AW3" i="20"/>
  <c r="AW34" i="8"/>
  <c r="AX23" i="8"/>
  <c r="AW50" i="8"/>
  <c r="AW100" i="8"/>
  <c r="AW102" i="8" s="1"/>
  <c r="AW18" i="14" s="1"/>
  <c r="AW19" i="14" s="1"/>
  <c r="AW88" i="8"/>
  <c r="AW89" i="8" s="1"/>
  <c r="AW91" i="8" s="1"/>
  <c r="AW3" i="8"/>
  <c r="AW3" i="14"/>
  <c r="AW26" i="8"/>
  <c r="AW28" i="8" s="1"/>
  <c r="AW92" i="8" s="1"/>
  <c r="AW40" i="8"/>
  <c r="AW41" i="8" s="1"/>
  <c r="AV4" i="8"/>
  <c r="AV4" i="14"/>
  <c r="AU32" i="14"/>
  <c r="AU33" i="14" s="1"/>
  <c r="AW71" i="14" l="1"/>
  <c r="AW163" i="14"/>
  <c r="AW131" i="15"/>
  <c r="AW260" i="14"/>
  <c r="AW168" i="14"/>
  <c r="AW66" i="14"/>
  <c r="AW265" i="14"/>
  <c r="AW240" i="14"/>
  <c r="AW143" i="14"/>
  <c r="AU244" i="14"/>
  <c r="AU245" i="14" s="1"/>
  <c r="AU247" i="14" s="1"/>
  <c r="AU229" i="14"/>
  <c r="AU132" i="14"/>
  <c r="AU148" i="14"/>
  <c r="AW55" i="8"/>
  <c r="AW59" i="8" s="1"/>
  <c r="AW93" i="8"/>
  <c r="AW46" i="14"/>
  <c r="AW5" i="20"/>
  <c r="AW5" i="14"/>
  <c r="AW5" i="8"/>
  <c r="AW51" i="8"/>
  <c r="AW35" i="8"/>
  <c r="AW11" i="14" s="1"/>
  <c r="AW36" i="8"/>
  <c r="AW58" i="8" s="1"/>
  <c r="AW60" i="8" s="1"/>
  <c r="AU35" i="14"/>
  <c r="AU50" i="14"/>
  <c r="AU51" i="14" s="1"/>
  <c r="AX2" i="20"/>
  <c r="AX24" i="8"/>
  <c r="AX87" i="8"/>
  <c r="AX2" i="14"/>
  <c r="AX2" i="8"/>
  <c r="AX27" i="8"/>
  <c r="AW241" i="14" l="1"/>
  <c r="AW243" i="14" s="1"/>
  <c r="AW144" i="14"/>
  <c r="AW146" i="14" s="1"/>
  <c r="AW47" i="14"/>
  <c r="AW49" i="14" s="1"/>
  <c r="AV129" i="14"/>
  <c r="AV130" i="14" s="1"/>
  <c r="AV132" i="14" s="1"/>
  <c r="AV226" i="14"/>
  <c r="AV227" i="14" s="1"/>
  <c r="AU150" i="14"/>
  <c r="AU53" i="14"/>
  <c r="AW4" i="20"/>
  <c r="AW4" i="8"/>
  <c r="AW4" i="14"/>
  <c r="AX3" i="20"/>
  <c r="AX34" i="8"/>
  <c r="AX50" i="8"/>
  <c r="AY23" i="8"/>
  <c r="AX100" i="8"/>
  <c r="AX102" i="8" s="1"/>
  <c r="AX18" i="14" s="1"/>
  <c r="AX19" i="14" s="1"/>
  <c r="AX26" i="8"/>
  <c r="AX28" i="8" s="1"/>
  <c r="AX92" i="8" s="1"/>
  <c r="AX3" i="8"/>
  <c r="AX3" i="14"/>
  <c r="AX88" i="8"/>
  <c r="AX89" i="8" s="1"/>
  <c r="AX91" i="8" s="1"/>
  <c r="AX40" i="8"/>
  <c r="AX41" i="8" s="1"/>
  <c r="AW54" i="8"/>
  <c r="AW65" i="8"/>
  <c r="AX66" i="8" s="1"/>
  <c r="AX68" i="8" s="1"/>
  <c r="AX69" i="8" s="1"/>
  <c r="AV32" i="14"/>
  <c r="AV33" i="14" s="1"/>
  <c r="AW12" i="14"/>
  <c r="AW15" i="14" s="1"/>
  <c r="AW16" i="14" s="1"/>
  <c r="AW46" i="8"/>
  <c r="AX47" i="8" s="1"/>
  <c r="AX53" i="8" s="1"/>
  <c r="AX71" i="14" l="1"/>
  <c r="AX66" i="14"/>
  <c r="AX260" i="14"/>
  <c r="AX168" i="14"/>
  <c r="AX265" i="14"/>
  <c r="AX131" i="15"/>
  <c r="AX163" i="14"/>
  <c r="AX240" i="14"/>
  <c r="AX143" i="14"/>
  <c r="AV147" i="14"/>
  <c r="AV148" i="14" s="1"/>
  <c r="AV229" i="14"/>
  <c r="AV244" i="14"/>
  <c r="AV245" i="14" s="1"/>
  <c r="AV247" i="14" s="1"/>
  <c r="AX55" i="8"/>
  <c r="AX59" i="8" s="1"/>
  <c r="AX93" i="8"/>
  <c r="AX51" i="8"/>
  <c r="AV50" i="14"/>
  <c r="AV51" i="14" s="1"/>
  <c r="AV35" i="14"/>
  <c r="AX35" i="8"/>
  <c r="AX11" i="14" s="1"/>
  <c r="AX36" i="8"/>
  <c r="AX58" i="8" s="1"/>
  <c r="AX46" i="14"/>
  <c r="AX5" i="20"/>
  <c r="AX5" i="8"/>
  <c r="AX5" i="14"/>
  <c r="AY2" i="20"/>
  <c r="AY24" i="8"/>
  <c r="AY87" i="8"/>
  <c r="AY27" i="8"/>
  <c r="AY2" i="14"/>
  <c r="AY2" i="8"/>
  <c r="AX241" i="14" l="1"/>
  <c r="AX243" i="14" s="1"/>
  <c r="AX60" i="8"/>
  <c r="AX144" i="14"/>
  <c r="AX146" i="14" s="1"/>
  <c r="AX47" i="14"/>
  <c r="AX49" i="14" s="1"/>
  <c r="AV150" i="14"/>
  <c r="AW129" i="14"/>
  <c r="AW130" i="14" s="1"/>
  <c r="AW226" i="14"/>
  <c r="AW227" i="14" s="1"/>
  <c r="AV53" i="14"/>
  <c r="AX4" i="20"/>
  <c r="AX4" i="8"/>
  <c r="AX4" i="14"/>
  <c r="AW32" i="14"/>
  <c r="AW33" i="14" s="1"/>
  <c r="AX12" i="14"/>
  <c r="AX15" i="14" s="1"/>
  <c r="AX16" i="14" s="1"/>
  <c r="AX46" i="8"/>
  <c r="AY47" i="8" s="1"/>
  <c r="AY53" i="8" s="1"/>
  <c r="AX54" i="8"/>
  <c r="AX65" i="8"/>
  <c r="AY66" i="8" s="1"/>
  <c r="AY68" i="8" s="1"/>
  <c r="AY69" i="8" s="1"/>
  <c r="AY3" i="20"/>
  <c r="AY34" i="8"/>
  <c r="AZ23" i="8"/>
  <c r="AY50" i="8"/>
  <c r="AY100" i="8"/>
  <c r="AY102" i="8" s="1"/>
  <c r="AY18" i="14" s="1"/>
  <c r="AY19" i="14" s="1"/>
  <c r="AY3" i="8"/>
  <c r="AY26" i="8"/>
  <c r="AY28" i="8" s="1"/>
  <c r="AY92" i="8" s="1"/>
  <c r="AY88" i="8"/>
  <c r="AY89" i="8" s="1"/>
  <c r="AY91" i="8" s="1"/>
  <c r="AY40" i="8"/>
  <c r="AY41" i="8" s="1"/>
  <c r="AY3" i="14"/>
  <c r="AY66" i="14" l="1"/>
  <c r="AY168" i="14"/>
  <c r="AY131" i="15"/>
  <c r="AY71" i="14"/>
  <c r="AY265" i="14"/>
  <c r="AY163" i="14"/>
  <c r="AY260" i="14"/>
  <c r="AY240" i="14"/>
  <c r="AY143" i="14"/>
  <c r="AW229" i="14"/>
  <c r="AW244" i="14"/>
  <c r="AW245" i="14" s="1"/>
  <c r="AW247" i="14" s="1"/>
  <c r="AW147" i="14"/>
  <c r="AW148" i="14" s="1"/>
  <c r="AW132" i="14"/>
  <c r="AY93" i="8"/>
  <c r="AY55" i="8"/>
  <c r="AY59" i="8" s="1"/>
  <c r="AZ2" i="20"/>
  <c r="AZ24" i="8"/>
  <c r="AZ87" i="8"/>
  <c r="AZ2" i="14"/>
  <c r="AZ27" i="8"/>
  <c r="AZ2" i="8"/>
  <c r="AY35" i="8"/>
  <c r="AY11" i="14" s="1"/>
  <c r="AY36" i="8"/>
  <c r="AY58" i="8" s="1"/>
  <c r="AY46" i="14"/>
  <c r="AY5" i="20"/>
  <c r="AY5" i="14"/>
  <c r="AY5" i="8"/>
  <c r="AY51" i="8"/>
  <c r="AW50" i="14"/>
  <c r="AW51" i="14" s="1"/>
  <c r="AW35" i="14"/>
  <c r="AY241" i="14" l="1"/>
  <c r="AY243" i="14" s="1"/>
  <c r="AY144" i="14"/>
  <c r="AY146" i="14" s="1"/>
  <c r="AY47" i="14"/>
  <c r="AY49" i="14" s="1"/>
  <c r="AW150" i="14"/>
  <c r="AX129" i="14"/>
  <c r="AX130" i="14" s="1"/>
  <c r="AX147" i="14" s="1"/>
  <c r="AX226" i="14"/>
  <c r="AX227" i="14" s="1"/>
  <c r="AW53" i="14"/>
  <c r="AY60" i="8"/>
  <c r="AY4" i="20" s="1"/>
  <c r="AZ3" i="20"/>
  <c r="AZ34" i="8"/>
  <c r="AZ50" i="8"/>
  <c r="AZ100" i="8"/>
  <c r="AZ102" i="8" s="1"/>
  <c r="AZ18" i="14" s="1"/>
  <c r="AZ19" i="14" s="1"/>
  <c r="BA23" i="8"/>
  <c r="AZ3" i="8"/>
  <c r="AZ26" i="8"/>
  <c r="AZ28" i="8" s="1"/>
  <c r="AZ92" i="8" s="1"/>
  <c r="AZ88" i="8"/>
  <c r="AZ89" i="8" s="1"/>
  <c r="AZ91" i="8" s="1"/>
  <c r="AZ40" i="8"/>
  <c r="AZ41" i="8" s="1"/>
  <c r="AZ3" i="14"/>
  <c r="AY65" i="8"/>
  <c r="AZ66" i="8" s="1"/>
  <c r="AZ68" i="8" s="1"/>
  <c r="AZ69" i="8" s="1"/>
  <c r="AY54" i="8"/>
  <c r="AX32" i="14"/>
  <c r="AX33" i="14" s="1"/>
  <c r="AY12" i="14"/>
  <c r="AY15" i="14" s="1"/>
  <c r="AY16" i="14" s="1"/>
  <c r="AY46" i="8"/>
  <c r="AZ47" i="8" s="1"/>
  <c r="AZ53" i="8" s="1"/>
  <c r="AZ66" i="14" l="1"/>
  <c r="AZ131" i="15"/>
  <c r="AZ265" i="14"/>
  <c r="AZ168" i="14"/>
  <c r="AZ260" i="14"/>
  <c r="AZ163" i="14"/>
  <c r="AZ71" i="14"/>
  <c r="AZ240" i="14"/>
  <c r="AZ143" i="14"/>
  <c r="AX229" i="14"/>
  <c r="AX244" i="14"/>
  <c r="AX245" i="14" s="1"/>
  <c r="AX247" i="14" s="1"/>
  <c r="AX132" i="14"/>
  <c r="AX148" i="14"/>
  <c r="AY4" i="14"/>
  <c r="AY4" i="8"/>
  <c r="AZ55" i="8"/>
  <c r="AZ59" i="8" s="1"/>
  <c r="AX35" i="14"/>
  <c r="AX50" i="14"/>
  <c r="AX51" i="14" s="1"/>
  <c r="AZ35" i="8"/>
  <c r="AZ11" i="14" s="1"/>
  <c r="AZ36" i="8"/>
  <c r="AZ58" i="8" s="1"/>
  <c r="AZ51" i="8"/>
  <c r="BA2" i="20"/>
  <c r="BA24" i="8"/>
  <c r="BA27" i="8"/>
  <c r="BA2" i="8"/>
  <c r="BA2" i="14"/>
  <c r="BA87" i="8"/>
  <c r="AZ93" i="8"/>
  <c r="AZ46" i="14"/>
  <c r="AZ5" i="20"/>
  <c r="AZ5" i="8"/>
  <c r="AZ5" i="14"/>
  <c r="AZ241" i="14" l="1"/>
  <c r="AZ243" i="14" s="1"/>
  <c r="AZ144" i="14"/>
  <c r="AZ146" i="14" s="1"/>
  <c r="AZ47" i="14"/>
  <c r="AZ49" i="14" s="1"/>
  <c r="AX150" i="14"/>
  <c r="AY129" i="14"/>
  <c r="AY130" i="14" s="1"/>
  <c r="AY147" i="14" s="1"/>
  <c r="AY226" i="14"/>
  <c r="AY227" i="14" s="1"/>
  <c r="AX53" i="14"/>
  <c r="AZ60" i="8"/>
  <c r="BA3" i="20"/>
  <c r="BA34" i="8"/>
  <c r="BB23" i="8"/>
  <c r="BA50" i="8"/>
  <c r="BA100" i="8"/>
  <c r="BA102" i="8" s="1"/>
  <c r="BA18" i="14" s="1"/>
  <c r="BA19" i="14" s="1"/>
  <c r="BA3" i="14"/>
  <c r="BA3" i="8"/>
  <c r="BA88" i="8"/>
  <c r="BA89" i="8" s="1"/>
  <c r="BA91" i="8" s="1"/>
  <c r="BA40" i="8"/>
  <c r="BA41" i="8" s="1"/>
  <c r="BA26" i="8"/>
  <c r="BA28" i="8" s="1"/>
  <c r="BA92" i="8" s="1"/>
  <c r="AZ12" i="14"/>
  <c r="AZ15" i="14" s="1"/>
  <c r="AZ16" i="14" s="1"/>
  <c r="AZ46" i="8"/>
  <c r="BA47" i="8" s="1"/>
  <c r="BA53" i="8" s="1"/>
  <c r="AZ54" i="8"/>
  <c r="AZ65" i="8"/>
  <c r="BA66" i="8" s="1"/>
  <c r="BA68" i="8" s="1"/>
  <c r="BA69" i="8" s="1"/>
  <c r="AY32" i="14"/>
  <c r="AY33" i="14" s="1"/>
  <c r="AZ4" i="20"/>
  <c r="AZ4" i="8"/>
  <c r="AZ4" i="14"/>
  <c r="BA66" i="14" l="1"/>
  <c r="BA71" i="14"/>
  <c r="BA131" i="15"/>
  <c r="BA260" i="14"/>
  <c r="BA163" i="14"/>
  <c r="BA168" i="14"/>
  <c r="BA265" i="14"/>
  <c r="BA240" i="14"/>
  <c r="BA143" i="14"/>
  <c r="AY244" i="14"/>
  <c r="AY245" i="14" s="1"/>
  <c r="AY247" i="14" s="1"/>
  <c r="AY229" i="14"/>
  <c r="AY132" i="14"/>
  <c r="AY148" i="14"/>
  <c r="BA93" i="8"/>
  <c r="BB2" i="20"/>
  <c r="BB24" i="8"/>
  <c r="BB87" i="8"/>
  <c r="BB27" i="8"/>
  <c r="BB2" i="14"/>
  <c r="BB2" i="8"/>
  <c r="BA35" i="8"/>
  <c r="BA11" i="14" s="1"/>
  <c r="BA36" i="8"/>
  <c r="BA58" i="8" s="1"/>
  <c r="AY35" i="14"/>
  <c r="AY50" i="14"/>
  <c r="AY51" i="14" s="1"/>
  <c r="BA46" i="14"/>
  <c r="BA5" i="20"/>
  <c r="BA5" i="14"/>
  <c r="BA5" i="8"/>
  <c r="BA55" i="8"/>
  <c r="BA59" i="8" s="1"/>
  <c r="BA51" i="8"/>
  <c r="BA241" i="14" l="1"/>
  <c r="BA243" i="14" s="1"/>
  <c r="BA144" i="14"/>
  <c r="BA146" i="14" s="1"/>
  <c r="BA47" i="14"/>
  <c r="BA49" i="14" s="1"/>
  <c r="AZ129" i="14"/>
  <c r="AZ130" i="14" s="1"/>
  <c r="AZ132" i="14" s="1"/>
  <c r="AZ226" i="14"/>
  <c r="AZ227" i="14" s="1"/>
  <c r="AY150" i="14"/>
  <c r="AY53" i="14"/>
  <c r="BA54" i="8"/>
  <c r="BA65" i="8"/>
  <c r="BB66" i="8" s="1"/>
  <c r="BB68" i="8" s="1"/>
  <c r="BB69" i="8" s="1"/>
  <c r="AZ32" i="14"/>
  <c r="AZ33" i="14" s="1"/>
  <c r="BB3" i="20"/>
  <c r="BB34" i="8"/>
  <c r="BB50" i="8"/>
  <c r="BB100" i="8"/>
  <c r="BB102" i="8" s="1"/>
  <c r="BB18" i="14" s="1"/>
  <c r="BB19" i="14" s="1"/>
  <c r="BC23" i="8"/>
  <c r="BB26" i="8"/>
  <c r="BB28" i="8" s="1"/>
  <c r="BB92" i="8" s="1"/>
  <c r="BB40" i="8"/>
  <c r="BB41" i="8" s="1"/>
  <c r="BB88" i="8"/>
  <c r="BB89" i="8" s="1"/>
  <c r="BB91" i="8" s="1"/>
  <c r="BB3" i="14"/>
  <c r="BB3" i="8"/>
  <c r="BA60" i="8"/>
  <c r="BA12" i="14"/>
  <c r="BA15" i="14" s="1"/>
  <c r="BA16" i="14" s="1"/>
  <c r="BA46" i="8"/>
  <c r="BB47" i="8" s="1"/>
  <c r="BB53" i="8" s="1"/>
  <c r="BB71" i="14" l="1"/>
  <c r="BB260" i="14"/>
  <c r="BB168" i="14"/>
  <c r="BB66" i="14"/>
  <c r="BB131" i="15"/>
  <c r="BB163" i="14"/>
  <c r="BB265" i="14"/>
  <c r="BB55" i="8"/>
  <c r="BB59" i="8" s="1"/>
  <c r="BB240" i="14"/>
  <c r="BB143" i="14"/>
  <c r="AZ147" i="14"/>
  <c r="AZ148" i="14" s="1"/>
  <c r="AZ229" i="14"/>
  <c r="AZ244" i="14"/>
  <c r="AZ245" i="14" s="1"/>
  <c r="AZ247" i="14" s="1"/>
  <c r="BB93" i="8"/>
  <c r="BB35" i="8"/>
  <c r="BB11" i="14" s="1"/>
  <c r="BB36" i="8"/>
  <c r="BB58" i="8" s="1"/>
  <c r="BB60" i="8" s="1"/>
  <c r="BC2" i="20"/>
  <c r="BC24" i="8"/>
  <c r="BC2" i="14"/>
  <c r="BC27" i="8"/>
  <c r="BC2" i="8"/>
  <c r="BC87" i="8"/>
  <c r="BB46" i="14"/>
  <c r="BB5" i="20"/>
  <c r="BB5" i="8"/>
  <c r="BB5" i="14"/>
  <c r="BA4" i="20"/>
  <c r="BA4" i="8"/>
  <c r="BA4" i="14"/>
  <c r="BB51" i="8"/>
  <c r="AZ35" i="14"/>
  <c r="AZ50" i="14"/>
  <c r="AZ51" i="14" s="1"/>
  <c r="BB144" i="14" l="1"/>
  <c r="BB146" i="14" s="1"/>
  <c r="BB241" i="14"/>
  <c r="BB243" i="14" s="1"/>
  <c r="BB47" i="14"/>
  <c r="BB49" i="14" s="1"/>
  <c r="AZ150" i="14"/>
  <c r="BA129" i="14"/>
  <c r="BA130" i="14" s="1"/>
  <c r="BA226" i="14"/>
  <c r="BA227" i="14" s="1"/>
  <c r="AZ53" i="14"/>
  <c r="BA32" i="14"/>
  <c r="BA33" i="14" s="1"/>
  <c r="BB4" i="20"/>
  <c r="BB4" i="14"/>
  <c r="BB4" i="8"/>
  <c r="BB54" i="8"/>
  <c r="BB65" i="8"/>
  <c r="BC66" i="8" s="1"/>
  <c r="BC68" i="8" s="1"/>
  <c r="BC69" i="8" s="1"/>
  <c r="BC3" i="20"/>
  <c r="BC34" i="8"/>
  <c r="BD23" i="8"/>
  <c r="BC50" i="8"/>
  <c r="BC100" i="8"/>
  <c r="BC102" i="8" s="1"/>
  <c r="BC18" i="14" s="1"/>
  <c r="BC19" i="14" s="1"/>
  <c r="BC3" i="14"/>
  <c r="BC40" i="8"/>
  <c r="BC41" i="8" s="1"/>
  <c r="BC26" i="8"/>
  <c r="BC28" i="8" s="1"/>
  <c r="BC92" i="8" s="1"/>
  <c r="BC88" i="8"/>
  <c r="BC89" i="8" s="1"/>
  <c r="BC91" i="8" s="1"/>
  <c r="BC93" i="8" s="1"/>
  <c r="BC3" i="8"/>
  <c r="BB12" i="14"/>
  <c r="BB15" i="14" s="1"/>
  <c r="BB16" i="14" s="1"/>
  <c r="BB46" i="8"/>
  <c r="BC47" i="8" s="1"/>
  <c r="BC53" i="8" s="1"/>
  <c r="BC71" i="14" l="1"/>
  <c r="BC66" i="14"/>
  <c r="BC163" i="14"/>
  <c r="BC260" i="14"/>
  <c r="BC265" i="14"/>
  <c r="BC168" i="14"/>
  <c r="BC131" i="15"/>
  <c r="BC240" i="14"/>
  <c r="BC143" i="14"/>
  <c r="BA229" i="14"/>
  <c r="BA244" i="14"/>
  <c r="BA245" i="14" s="1"/>
  <c r="BA247" i="14" s="1"/>
  <c r="BA147" i="14"/>
  <c r="BA148" i="14" s="1"/>
  <c r="BA132" i="14"/>
  <c r="BC55" i="8"/>
  <c r="BC59" i="8" s="1"/>
  <c r="BC51" i="8"/>
  <c r="BC46" i="14"/>
  <c r="BC5" i="20"/>
  <c r="BC5" i="14"/>
  <c r="BC5" i="8"/>
  <c r="BD2" i="20"/>
  <c r="BD24" i="8"/>
  <c r="BD2" i="8"/>
  <c r="BD27" i="8"/>
  <c r="BD2" i="14"/>
  <c r="BD87" i="8"/>
  <c r="BA35" i="14"/>
  <c r="BA50" i="14"/>
  <c r="BA51" i="14" s="1"/>
  <c r="BC35" i="8"/>
  <c r="BC11" i="14" s="1"/>
  <c r="BC36" i="8"/>
  <c r="BC58" i="8" s="1"/>
  <c r="BC241" i="14" l="1"/>
  <c r="BC243" i="14" s="1"/>
  <c r="BC144" i="14"/>
  <c r="BC146" i="14" s="1"/>
  <c r="BC47" i="14"/>
  <c r="BC49" i="14" s="1"/>
  <c r="BA150" i="14"/>
  <c r="BB129" i="14"/>
  <c r="BB130" i="14" s="1"/>
  <c r="BB226" i="14"/>
  <c r="BB227" i="14" s="1"/>
  <c r="BA53" i="14"/>
  <c r="BC60" i="8"/>
  <c r="BC4" i="8" s="1"/>
  <c r="BC12" i="14"/>
  <c r="BC15" i="14" s="1"/>
  <c r="BC16" i="14" s="1"/>
  <c r="BC46" i="8"/>
  <c r="BD47" i="8" s="1"/>
  <c r="BD53" i="8" s="1"/>
  <c r="BD3" i="20"/>
  <c r="BD34" i="8"/>
  <c r="BD50" i="8"/>
  <c r="BD100" i="8"/>
  <c r="BD102" i="8" s="1"/>
  <c r="BD18" i="14" s="1"/>
  <c r="BD19" i="14" s="1"/>
  <c r="BE23" i="8"/>
  <c r="BD26" i="8"/>
  <c r="BD28" i="8" s="1"/>
  <c r="BD92" i="8" s="1"/>
  <c r="BD3" i="8"/>
  <c r="BD3" i="14"/>
  <c r="BD88" i="8"/>
  <c r="BD89" i="8" s="1"/>
  <c r="BD91" i="8" s="1"/>
  <c r="BD40" i="8"/>
  <c r="BD41" i="8" s="1"/>
  <c r="BC54" i="8"/>
  <c r="BC65" i="8"/>
  <c r="BD66" i="8" s="1"/>
  <c r="BD68" i="8" s="1"/>
  <c r="BD69" i="8" s="1"/>
  <c r="BB32" i="14"/>
  <c r="BB33" i="14" s="1"/>
  <c r="BD66" i="14" l="1"/>
  <c r="BD71" i="14"/>
  <c r="BD168" i="14"/>
  <c r="BD131" i="15"/>
  <c r="BD260" i="14"/>
  <c r="BD163" i="14"/>
  <c r="BD265" i="14"/>
  <c r="BD240" i="14"/>
  <c r="BD143" i="14"/>
  <c r="BB229" i="14"/>
  <c r="BB244" i="14"/>
  <c r="BB245" i="14" s="1"/>
  <c r="BB247" i="14" s="1"/>
  <c r="BB147" i="14"/>
  <c r="BB148" i="14" s="1"/>
  <c r="BB132" i="14"/>
  <c r="BC4" i="20"/>
  <c r="BC4" i="14"/>
  <c r="BB35" i="14"/>
  <c r="BB50" i="14"/>
  <c r="BB51" i="14" s="1"/>
  <c r="BD35" i="8"/>
  <c r="BD11" i="14" s="1"/>
  <c r="BD36" i="8"/>
  <c r="BD58" i="8" s="1"/>
  <c r="BD93" i="8"/>
  <c r="BE2" i="20"/>
  <c r="BE24" i="8"/>
  <c r="BE27" i="8"/>
  <c r="BE2" i="14"/>
  <c r="BE2" i="8"/>
  <c r="BE87" i="8"/>
  <c r="BD46" i="14"/>
  <c r="BD5" i="20"/>
  <c r="BD5" i="8"/>
  <c r="BD5" i="14"/>
  <c r="BD51" i="8"/>
  <c r="BD55" i="8"/>
  <c r="BD59" i="8" s="1"/>
  <c r="BD241" i="14" l="1"/>
  <c r="BD243" i="14" s="1"/>
  <c r="BD144" i="14"/>
  <c r="BD146" i="14" s="1"/>
  <c r="BD47" i="14"/>
  <c r="BD49" i="14" s="1"/>
  <c r="BB150" i="14"/>
  <c r="BC129" i="14"/>
  <c r="BC130" i="14" s="1"/>
  <c r="BC147" i="14" s="1"/>
  <c r="BC226" i="14"/>
  <c r="BC227" i="14" s="1"/>
  <c r="BB53" i="14"/>
  <c r="BD60" i="8"/>
  <c r="BD54" i="8"/>
  <c r="BD65" i="8"/>
  <c r="BE66" i="8" s="1"/>
  <c r="BE68" i="8" s="1"/>
  <c r="BE69" i="8" s="1"/>
  <c r="BD12" i="14"/>
  <c r="BD15" i="14" s="1"/>
  <c r="BD16" i="14" s="1"/>
  <c r="BD46" i="8"/>
  <c r="BE47" i="8" s="1"/>
  <c r="BE53" i="8" s="1"/>
  <c r="BE3" i="20"/>
  <c r="BE34" i="8"/>
  <c r="BF23" i="8"/>
  <c r="BE50" i="8"/>
  <c r="BE100" i="8"/>
  <c r="BE102" i="8" s="1"/>
  <c r="BE18" i="14" s="1"/>
  <c r="BE19" i="14" s="1"/>
  <c r="BE3" i="14"/>
  <c r="BE88" i="8"/>
  <c r="BE89" i="8" s="1"/>
  <c r="BE91" i="8" s="1"/>
  <c r="BE3" i="8"/>
  <c r="BE40" i="8"/>
  <c r="BE41" i="8" s="1"/>
  <c r="BE26" i="8"/>
  <c r="BE28" i="8" s="1"/>
  <c r="BE92" i="8" s="1"/>
  <c r="BC32" i="14"/>
  <c r="BC33" i="14" s="1"/>
  <c r="BE66" i="14" l="1"/>
  <c r="BE131" i="15"/>
  <c r="BE260" i="14"/>
  <c r="BE168" i="14"/>
  <c r="BE163" i="14"/>
  <c r="BE71" i="14"/>
  <c r="BE265" i="14"/>
  <c r="BE240" i="14"/>
  <c r="BE143" i="14"/>
  <c r="BC244" i="14"/>
  <c r="BC245" i="14" s="1"/>
  <c r="BC247" i="14" s="1"/>
  <c r="BC229" i="14"/>
  <c r="BC132" i="14"/>
  <c r="BC148" i="14"/>
  <c r="BE55" i="8"/>
  <c r="BE59" i="8" s="1"/>
  <c r="BC50" i="14"/>
  <c r="BC51" i="14" s="1"/>
  <c r="BC35" i="14"/>
  <c r="BE35" i="8"/>
  <c r="BE11" i="14" s="1"/>
  <c r="BE36" i="8"/>
  <c r="BE58" i="8" s="1"/>
  <c r="BE46" i="14"/>
  <c r="BE5" i="20"/>
  <c r="BE5" i="8"/>
  <c r="BE5" i="14"/>
  <c r="BE51" i="8"/>
  <c r="BE93" i="8"/>
  <c r="BF2" i="20"/>
  <c r="BF24" i="8"/>
  <c r="BF2" i="14"/>
  <c r="BF2" i="8"/>
  <c r="BF87" i="8"/>
  <c r="BF27" i="8"/>
  <c r="BD4" i="20"/>
  <c r="BD4" i="8"/>
  <c r="BD4" i="14"/>
  <c r="BE241" i="14" l="1"/>
  <c r="BE243" i="14" s="1"/>
  <c r="BE60" i="8"/>
  <c r="BE144" i="14"/>
  <c r="BE146" i="14" s="1"/>
  <c r="BE47" i="14"/>
  <c r="BE49" i="14" s="1"/>
  <c r="BD129" i="14"/>
  <c r="BD130" i="14" s="1"/>
  <c r="BD132" i="14" s="1"/>
  <c r="BD226" i="14"/>
  <c r="BD227" i="14" s="1"/>
  <c r="BC150" i="14"/>
  <c r="BC53" i="14"/>
  <c r="BE4" i="20"/>
  <c r="BE4" i="14"/>
  <c r="BE4" i="8"/>
  <c r="BF3" i="20"/>
  <c r="BF34" i="8"/>
  <c r="BF50" i="8"/>
  <c r="BG23" i="8"/>
  <c r="BF100" i="8"/>
  <c r="BF102" i="8" s="1"/>
  <c r="BF18" i="14" s="1"/>
  <c r="BF19" i="14" s="1"/>
  <c r="BF26" i="8"/>
  <c r="BF28" i="8" s="1"/>
  <c r="BF92" i="8" s="1"/>
  <c r="BF3" i="14"/>
  <c r="BF3" i="8"/>
  <c r="BF88" i="8"/>
  <c r="BF89" i="8" s="1"/>
  <c r="BF91" i="8" s="1"/>
  <c r="BF40" i="8"/>
  <c r="BF41" i="8" s="1"/>
  <c r="BE12" i="14"/>
  <c r="BE15" i="14" s="1"/>
  <c r="BE16" i="14" s="1"/>
  <c r="BE46" i="8"/>
  <c r="BF47" i="8" s="1"/>
  <c r="BF53" i="8" s="1"/>
  <c r="BE54" i="8"/>
  <c r="BE65" i="8"/>
  <c r="BF66" i="8" s="1"/>
  <c r="BF68" i="8" s="1"/>
  <c r="BF69" i="8" s="1"/>
  <c r="BD32" i="14"/>
  <c r="BD33" i="14" s="1"/>
  <c r="BF66" i="14" l="1"/>
  <c r="BF71" i="14"/>
  <c r="BF265" i="14"/>
  <c r="BF260" i="14"/>
  <c r="BF131" i="15"/>
  <c r="BF168" i="14"/>
  <c r="BF163" i="14"/>
  <c r="BF240" i="14"/>
  <c r="BF143" i="14"/>
  <c r="BD147" i="14"/>
  <c r="BD148" i="14" s="1"/>
  <c r="BD229" i="14"/>
  <c r="BD244" i="14"/>
  <c r="BD245" i="14" s="1"/>
  <c r="BD247" i="14" s="1"/>
  <c r="BF93" i="8"/>
  <c r="BG2" i="20"/>
  <c r="BG24" i="8"/>
  <c r="BG2" i="14"/>
  <c r="BG87" i="8"/>
  <c r="BG2" i="8"/>
  <c r="BG27" i="8"/>
  <c r="BF51" i="8"/>
  <c r="BF46" i="14"/>
  <c r="BF5" i="20"/>
  <c r="BF5" i="8"/>
  <c r="BF5" i="14"/>
  <c r="BF55" i="8"/>
  <c r="BF59" i="8" s="1"/>
  <c r="BF35" i="8"/>
  <c r="BF11" i="14" s="1"/>
  <c r="BF36" i="8"/>
  <c r="BF58" i="8" s="1"/>
  <c r="BD35" i="14"/>
  <c r="BD50" i="14"/>
  <c r="BD51" i="14" s="1"/>
  <c r="BF241" i="14" l="1"/>
  <c r="BF243" i="14" s="1"/>
  <c r="BF144" i="14"/>
  <c r="BF146" i="14" s="1"/>
  <c r="BF47" i="14"/>
  <c r="BF49" i="14" s="1"/>
  <c r="BD150" i="14"/>
  <c r="BE129" i="14"/>
  <c r="BE130" i="14" s="1"/>
  <c r="BE226" i="14"/>
  <c r="BE227" i="14" s="1"/>
  <c r="BD53" i="14"/>
  <c r="BF12" i="14"/>
  <c r="BF15" i="14" s="1"/>
  <c r="BF16" i="14" s="1"/>
  <c r="BF46" i="8"/>
  <c r="BG47" i="8" s="1"/>
  <c r="BG53" i="8" s="1"/>
  <c r="BF54" i="8"/>
  <c r="BF65" i="8"/>
  <c r="BG66" i="8" s="1"/>
  <c r="BG68" i="8" s="1"/>
  <c r="BG69" i="8" s="1"/>
  <c r="BF60" i="8"/>
  <c r="BE32" i="14"/>
  <c r="BE33" i="14" s="1"/>
  <c r="BG3" i="20"/>
  <c r="BG50" i="8"/>
  <c r="BG34" i="8"/>
  <c r="BH23" i="8"/>
  <c r="BG100" i="8"/>
  <c r="BG102" i="8" s="1"/>
  <c r="BG18" i="14" s="1"/>
  <c r="BG19" i="14" s="1"/>
  <c r="BG88" i="8"/>
  <c r="BG89" i="8" s="1"/>
  <c r="BG91" i="8" s="1"/>
  <c r="BG3" i="14"/>
  <c r="BG40" i="8"/>
  <c r="BG41" i="8" s="1"/>
  <c r="BG3" i="8"/>
  <c r="BG26" i="8"/>
  <c r="BG28" i="8" s="1"/>
  <c r="BG92" i="8" s="1"/>
  <c r="BG66" i="14" l="1"/>
  <c r="BG260" i="14"/>
  <c r="BG71" i="14"/>
  <c r="BG265" i="14"/>
  <c r="BG131" i="15"/>
  <c r="BG168" i="14"/>
  <c r="BG163" i="14"/>
  <c r="BG240" i="14"/>
  <c r="BG143" i="14"/>
  <c r="BE229" i="14"/>
  <c r="BE244" i="14"/>
  <c r="BE245" i="14" s="1"/>
  <c r="BE247" i="14" s="1"/>
  <c r="BE147" i="14"/>
  <c r="BE148" i="14" s="1"/>
  <c r="BE132" i="14"/>
  <c r="BG35" i="8"/>
  <c r="BG11" i="14" s="1"/>
  <c r="BG36" i="8"/>
  <c r="BG58" i="8" s="1"/>
  <c r="BG93" i="8"/>
  <c r="BG51" i="8"/>
  <c r="BE35" i="14"/>
  <c r="BE50" i="14"/>
  <c r="BE51" i="14" s="1"/>
  <c r="BH2" i="20"/>
  <c r="BH24" i="8"/>
  <c r="BH27" i="8"/>
  <c r="BH2" i="14"/>
  <c r="BH2" i="8"/>
  <c r="BH87" i="8"/>
  <c r="BG46" i="14"/>
  <c r="BG5" i="20"/>
  <c r="BG5" i="8"/>
  <c r="BG5" i="14"/>
  <c r="BG55" i="8"/>
  <c r="BG59" i="8" s="1"/>
  <c r="BF4" i="20"/>
  <c r="BF4" i="14"/>
  <c r="BF4" i="8"/>
  <c r="BG241" i="14" l="1"/>
  <c r="BG243" i="14" s="1"/>
  <c r="BG144" i="14"/>
  <c r="BG146" i="14" s="1"/>
  <c r="BG47" i="14"/>
  <c r="BG49" i="14" s="1"/>
  <c r="BE150" i="14"/>
  <c r="BF129" i="14"/>
  <c r="BF130" i="14" s="1"/>
  <c r="BF226" i="14"/>
  <c r="BF227" i="14" s="1"/>
  <c r="BE53" i="14"/>
  <c r="BG54" i="8"/>
  <c r="BG65" i="8"/>
  <c r="BH66" i="8" s="1"/>
  <c r="BG60" i="8"/>
  <c r="BH3" i="20"/>
  <c r="BH34" i="8"/>
  <c r="BH50" i="8"/>
  <c r="BH100" i="8"/>
  <c r="BH102" i="8" s="1"/>
  <c r="BH18" i="14" s="1"/>
  <c r="BH19" i="14" s="1"/>
  <c r="BI23" i="8"/>
  <c r="BH88" i="8"/>
  <c r="BH89" i="8" s="1"/>
  <c r="BH3" i="8"/>
  <c r="BH3" i="14"/>
  <c r="BH40" i="8"/>
  <c r="BH41" i="8" s="1"/>
  <c r="H41" i="8" s="1"/>
  <c r="BH26" i="8"/>
  <c r="BH28" i="8" s="1"/>
  <c r="BF32" i="14"/>
  <c r="BF33" i="14" s="1"/>
  <c r="BG12" i="14"/>
  <c r="BG15" i="14" s="1"/>
  <c r="BG16" i="14" s="1"/>
  <c r="BG46" i="8"/>
  <c r="BH47" i="8" s="1"/>
  <c r="BH265" i="14" l="1"/>
  <c r="BH66" i="14"/>
  <c r="BH168" i="14"/>
  <c r="BH163" i="14"/>
  <c r="BH131" i="15"/>
  <c r="BH260" i="14"/>
  <c r="BH71" i="14"/>
  <c r="BH240" i="14"/>
  <c r="BH143" i="14"/>
  <c r="BF229" i="14"/>
  <c r="BF244" i="14"/>
  <c r="BF245" i="14" s="1"/>
  <c r="BF247" i="14" s="1"/>
  <c r="BF147" i="14"/>
  <c r="BF148" i="14" s="1"/>
  <c r="BF132" i="14"/>
  <c r="BF50" i="14"/>
  <c r="BF51" i="14" s="1"/>
  <c r="BF35" i="14"/>
  <c r="BG4" i="20"/>
  <c r="BG4" i="8"/>
  <c r="BG4" i="14"/>
  <c r="BH53" i="8"/>
  <c r="BH55" i="8" s="1"/>
  <c r="H47" i="8"/>
  <c r="H53" i="8" s="1"/>
  <c r="BH51" i="8"/>
  <c r="BH92" i="8"/>
  <c r="H28" i="8"/>
  <c r="H92" i="8" s="1"/>
  <c r="BH91" i="8"/>
  <c r="H89" i="8"/>
  <c r="H91" i="8" s="1"/>
  <c r="BH35" i="8"/>
  <c r="BH11" i="14" s="1"/>
  <c r="BH36" i="8"/>
  <c r="BH68" i="8"/>
  <c r="BH69" i="8" s="1"/>
  <c r="H66" i="8"/>
  <c r="H68" i="8" s="1"/>
  <c r="BH46" i="14"/>
  <c r="BH5" i="20"/>
  <c r="BH5" i="8"/>
  <c r="BH5" i="14"/>
  <c r="BI2" i="20"/>
  <c r="BI2" i="14"/>
  <c r="BI24" i="8"/>
  <c r="BI27" i="8"/>
  <c r="BI2" i="8"/>
  <c r="BI87" i="8"/>
  <c r="BH241" i="14" l="1"/>
  <c r="BH243" i="14" s="1"/>
  <c r="BH144" i="14"/>
  <c r="BH146" i="14" s="1"/>
  <c r="BH47" i="14"/>
  <c r="BH49" i="14" s="1"/>
  <c r="BG129" i="14"/>
  <c r="BG130" i="14" s="1"/>
  <c r="BG132" i="14" s="1"/>
  <c r="BG226" i="14"/>
  <c r="BG227" i="14" s="1"/>
  <c r="BF150" i="14"/>
  <c r="BF53" i="14"/>
  <c r="BH58" i="8"/>
  <c r="F37" i="8"/>
  <c r="F76" i="8" s="1"/>
  <c r="H36" i="8"/>
  <c r="H58" i="8" s="1"/>
  <c r="BH54" i="8"/>
  <c r="BH65" i="8"/>
  <c r="BI66" i="8" s="1"/>
  <c r="BI68" i="8" s="1"/>
  <c r="BI69" i="8" s="1"/>
  <c r="H51" i="8"/>
  <c r="BG32" i="14"/>
  <c r="BG33" i="14" s="1"/>
  <c r="BI3" i="20"/>
  <c r="BI34" i="8"/>
  <c r="BI3" i="14"/>
  <c r="BI100" i="8"/>
  <c r="BI102" i="8" s="1"/>
  <c r="BI18" i="14" s="1"/>
  <c r="BI19" i="14" s="1"/>
  <c r="BI26" i="8"/>
  <c r="BI28" i="8" s="1"/>
  <c r="BI92" i="8" s="1"/>
  <c r="BI50" i="8"/>
  <c r="BI51" i="8" s="1"/>
  <c r="BI3" i="8"/>
  <c r="BI88" i="8"/>
  <c r="BI89" i="8" s="1"/>
  <c r="BI91" i="8" s="1"/>
  <c r="BI40" i="8"/>
  <c r="BI41" i="8" s="1"/>
  <c r="BH12" i="14"/>
  <c r="BH15" i="14" s="1"/>
  <c r="BH16" i="14" s="1"/>
  <c r="BH46" i="8"/>
  <c r="BI47" i="8" s="1"/>
  <c r="BI53" i="8" s="1"/>
  <c r="H35" i="8"/>
  <c r="H11" i="14" s="1"/>
  <c r="H69" i="8"/>
  <c r="F70" i="8"/>
  <c r="F78" i="8" s="1"/>
  <c r="BH93" i="8"/>
  <c r="BH59" i="8"/>
  <c r="H55" i="8"/>
  <c r="F56" i="8"/>
  <c r="F77" i="8" s="1"/>
  <c r="BI66" i="14" l="1"/>
  <c r="BI71" i="14"/>
  <c r="BI163" i="14"/>
  <c r="BI131" i="15"/>
  <c r="BI260" i="14"/>
  <c r="BI265" i="14"/>
  <c r="BI168" i="14"/>
  <c r="H59" i="8"/>
  <c r="H131" i="15"/>
  <c r="BI240" i="14"/>
  <c r="BI143" i="14"/>
  <c r="H93" i="8"/>
  <c r="BG147" i="14"/>
  <c r="BG148" i="14" s="1"/>
  <c r="BG244" i="14"/>
  <c r="BG245" i="14" s="1"/>
  <c r="BG247" i="14" s="1"/>
  <c r="BG229" i="14"/>
  <c r="BI93" i="8"/>
  <c r="BI55" i="8"/>
  <c r="BI59" i="8" s="1"/>
  <c r="BI54" i="8"/>
  <c r="BI65" i="8"/>
  <c r="BI36" i="8"/>
  <c r="BI58" i="8" s="1"/>
  <c r="BI35" i="8"/>
  <c r="BI11" i="14" s="1"/>
  <c r="H46" i="8"/>
  <c r="BI46" i="14"/>
  <c r="BI5" i="20"/>
  <c r="BI5" i="14"/>
  <c r="BI5" i="8"/>
  <c r="H54" i="8"/>
  <c r="H65" i="8"/>
  <c r="BG50" i="14"/>
  <c r="BG51" i="14" s="1"/>
  <c r="BG35" i="14"/>
  <c r="F79" i="8"/>
  <c r="BH60" i="8"/>
  <c r="BI144" i="14" l="1"/>
  <c r="BI146" i="14" s="1"/>
  <c r="BI241" i="14"/>
  <c r="BI243" i="14" s="1"/>
  <c r="BI47" i="14"/>
  <c r="BI49" i="14" s="1"/>
  <c r="BG150" i="14"/>
  <c r="BH129" i="14"/>
  <c r="BH130" i="14" s="1"/>
  <c r="BH226" i="14"/>
  <c r="BH227" i="14" s="1"/>
  <c r="BG53" i="14"/>
  <c r="BI60" i="8"/>
  <c r="BI4" i="14" s="1"/>
  <c r="BI12" i="14"/>
  <c r="BI15" i="14" s="1"/>
  <c r="BI16" i="14" s="1"/>
  <c r="BI46" i="8"/>
  <c r="BH32" i="14"/>
  <c r="BH33" i="14" s="1"/>
  <c r="BH4" i="20"/>
  <c r="BH4" i="8"/>
  <c r="BH4" i="14"/>
  <c r="BH229" i="14" l="1"/>
  <c r="BH244" i="14"/>
  <c r="BH245" i="14" s="1"/>
  <c r="BH247" i="14" s="1"/>
  <c r="BH147" i="14"/>
  <c r="BH148" i="14" s="1"/>
  <c r="BI129" i="14"/>
  <c r="BI130" i="14" s="1"/>
  <c r="H130" i="14" s="1"/>
  <c r="BI226" i="14"/>
  <c r="BI227" i="14" s="1"/>
  <c r="BH132" i="14"/>
  <c r="BI4" i="8"/>
  <c r="BI4" i="20"/>
  <c r="BH35" i="14"/>
  <c r="BH50" i="14"/>
  <c r="BH51" i="14" s="1"/>
  <c r="BI32" i="14"/>
  <c r="BI33" i="14" s="1"/>
  <c r="H227" i="14" l="1"/>
  <c r="BI229" i="14"/>
  <c r="BI244" i="14"/>
  <c r="BI245" i="14" s="1"/>
  <c r="BI132" i="14"/>
  <c r="F133" i="14" s="1"/>
  <c r="BI147" i="14"/>
  <c r="BI148" i="14" s="1"/>
  <c r="F230" i="14"/>
  <c r="F232" i="14" s="1"/>
  <c r="F234" i="14" s="1"/>
  <c r="BH150" i="14"/>
  <c r="H132" i="14"/>
  <c r="H147" i="14"/>
  <c r="BH53" i="14"/>
  <c r="BI35" i="14"/>
  <c r="F36" i="14" s="1"/>
  <c r="BI50" i="14"/>
  <c r="BI51" i="14" s="1"/>
  <c r="H33" i="14"/>
  <c r="H245" i="14" l="1"/>
  <c r="H247" i="14" s="1"/>
  <c r="BI247" i="14"/>
  <c r="F248" i="14" s="1"/>
  <c r="F251" i="14" s="1"/>
  <c r="H229" i="14"/>
  <c r="H244" i="14"/>
  <c r="F135" i="14"/>
  <c r="F137" i="14" s="1"/>
  <c r="H148" i="14"/>
  <c r="BI150" i="14"/>
  <c r="F151" i="14" s="1"/>
  <c r="F38" i="14"/>
  <c r="F40" i="14" s="1"/>
  <c r="F60" i="14" s="1"/>
  <c r="H35" i="14"/>
  <c r="H50" i="14"/>
  <c r="BI53" i="14"/>
  <c r="F54" i="14" s="1"/>
  <c r="H51" i="14"/>
  <c r="F254" i="14" l="1"/>
  <c r="F250" i="14"/>
  <c r="F252" i="14" s="1"/>
  <c r="F154" i="14"/>
  <c r="H150" i="14"/>
  <c r="F57" i="14"/>
  <c r="H53" i="14"/>
  <c r="F255" i="14" l="1"/>
  <c r="F261" i="14"/>
  <c r="F263" i="14" s="1"/>
  <c r="F153" i="14"/>
  <c r="F155" i="14" s="1"/>
  <c r="F157" i="14"/>
  <c r="F56" i="14"/>
  <c r="F58" i="14" s="1"/>
  <c r="F256" i="14" l="1"/>
  <c r="F266" i="14" s="1"/>
  <c r="F268" i="14" s="1"/>
  <c r="F158" i="14"/>
  <c r="F159" i="14" s="1"/>
  <c r="F164" i="14"/>
  <c r="F166" i="14" s="1"/>
  <c r="F67" i="14"/>
  <c r="F69" i="14" s="1"/>
  <c r="F61" i="14"/>
  <c r="F62" i="14" l="1"/>
  <c r="F276" i="14"/>
  <c r="F278" i="14" s="1"/>
  <c r="F301" i="14" s="1"/>
  <c r="F272" i="14"/>
  <c r="F274" i="14" s="1"/>
  <c r="F297" i="14" s="1"/>
  <c r="F169" i="14"/>
  <c r="F171" i="14" s="1"/>
  <c r="F179" i="14"/>
  <c r="F181" i="14" s="1"/>
  <c r="F175" i="14"/>
  <c r="F177" i="14" s="1"/>
  <c r="F82" i="14"/>
  <c r="F84" i="14" s="1"/>
  <c r="F78" i="14"/>
  <c r="F284" i="14" l="1"/>
  <c r="F280" i="14"/>
  <c r="F200" i="14"/>
  <c r="F298" i="14"/>
  <c r="F326" i="14" s="1"/>
  <c r="F204" i="14"/>
  <c r="F205" i="14" s="1"/>
  <c r="F330" i="14" s="1"/>
  <c r="F302" i="14"/>
  <c r="F331" i="14" s="1"/>
  <c r="F80" i="14"/>
  <c r="F72" i="14"/>
  <c r="F74" i="14" s="1"/>
  <c r="F107" i="14"/>
  <c r="F108" i="14" s="1"/>
  <c r="F329" i="14" s="1"/>
  <c r="F332" i="14" l="1"/>
  <c r="F18" i="17" s="1"/>
  <c r="F24" i="17" s="1"/>
  <c r="F286" i="14"/>
  <c r="F309" i="14" s="1"/>
  <c r="F282" i="14"/>
  <c r="F305" i="14" s="1"/>
  <c r="F187" i="14"/>
  <c r="F189" i="14" s="1"/>
  <c r="F183" i="14"/>
  <c r="F185" i="14" s="1"/>
  <c r="F86" i="14"/>
  <c r="F88" i="14" s="1"/>
  <c r="F90" i="14"/>
  <c r="F92" i="14" s="1"/>
  <c r="F201" i="14"/>
  <c r="F325" i="14" s="1"/>
  <c r="F103" i="14"/>
  <c r="F104" i="14" s="1"/>
  <c r="F324" i="14" l="1"/>
  <c r="F327" i="14" s="1"/>
  <c r="F8" i="17" s="1"/>
  <c r="F14" i="17" s="1"/>
  <c r="F212" i="14"/>
  <c r="F310" i="14"/>
  <c r="F341" i="14" s="1"/>
  <c r="F208" i="14"/>
  <c r="F209" i="14" s="1"/>
  <c r="F335" i="14" s="1"/>
  <c r="F306" i="14"/>
  <c r="F336" i="14" s="1"/>
  <c r="F115" i="14"/>
  <c r="F116" i="14" s="1"/>
  <c r="F339" i="14" s="1"/>
  <c r="F213" i="14"/>
  <c r="F340" i="14" s="1"/>
  <c r="F111" i="14"/>
  <c r="F112" i="14" s="1"/>
  <c r="F342" i="14" l="1"/>
  <c r="F30" i="17" s="1"/>
  <c r="F334" i="14"/>
  <c r="F337" i="14" s="1"/>
  <c r="F28" i="17" s="1"/>
</calcChain>
</file>

<file path=xl/sharedStrings.xml><?xml version="1.0" encoding="utf-8"?>
<sst xmlns="http://schemas.openxmlformats.org/spreadsheetml/2006/main" count="555" uniqueCount="334">
  <si>
    <t>Model name:</t>
  </si>
  <si>
    <t>Water trading incentive reconciliation model</t>
  </si>
  <si>
    <t>Version number:</t>
  </si>
  <si>
    <t>Filename:</t>
  </si>
  <si>
    <t>Water-trading-incentive-model-Dec-2020-v2.0.xlsx</t>
  </si>
  <si>
    <t>Date:</t>
  </si>
  <si>
    <t xml:space="preserve">Author: </t>
  </si>
  <si>
    <t>Ofwat</t>
  </si>
  <si>
    <t>Author contact information:</t>
  </si>
  <si>
    <t>OfwatPandO@ofwat.gov.uk</t>
  </si>
  <si>
    <t>Summary of model:</t>
  </si>
  <si>
    <t>This model implements the necessary reconciliations for water trading incentive claims.</t>
  </si>
  <si>
    <t>Disclaimer:</t>
  </si>
  <si>
    <t>None</t>
  </si>
  <si>
    <t>Known limitations of the model:</t>
  </si>
  <si>
    <t>Issue</t>
  </si>
  <si>
    <t>Details</t>
  </si>
  <si>
    <t>Model link</t>
  </si>
  <si>
    <t xml:space="preserve">Hardware requirements </t>
  </si>
  <si>
    <t>The macros in this model have been tested on 32 bit Excel. The macros do not contain any code, such as DECLARE statements, that will not work on 64 bit Excel but they have not been tested on 64 bit Excel.</t>
  </si>
  <si>
    <t>n/a</t>
  </si>
  <si>
    <t>Changes</t>
  </si>
  <si>
    <t>Category</t>
  </si>
  <si>
    <t>Sheet(s) in current model</t>
  </si>
  <si>
    <t>Description of change(s) made</t>
  </si>
  <si>
    <t>Model link(s)</t>
  </si>
  <si>
    <t>Error check status</t>
  </si>
  <si>
    <t>Track changes status</t>
  </si>
  <si>
    <t>Instructions:</t>
  </si>
  <si>
    <t>A model 'User guide' is present in the model to help the user in operating the model.</t>
  </si>
  <si>
    <t>Follow link &gt;&gt;</t>
  </si>
  <si>
    <t>User guide</t>
  </si>
  <si>
    <t>END OF SHEET</t>
  </si>
  <si>
    <t>GENERIC MODEL DESIGN</t>
  </si>
  <si>
    <t>ABOVE BONNET - USER INTERFACE</t>
  </si>
  <si>
    <t>Inputs</t>
  </si>
  <si>
    <t>Output Summary</t>
  </si>
  <si>
    <t>BELOW BONNET - CALCULATION ENGINE</t>
  </si>
  <si>
    <t>Input Transition</t>
  </si>
  <si>
    <t>Calculations</t>
  </si>
  <si>
    <t>Detailed Outputs</t>
  </si>
  <si>
    <t>Note: FAST strictly applicable below the bonnet</t>
  </si>
  <si>
    <t>MODEL MAP</t>
  </si>
  <si>
    <t>DOCUMENTATION AND QUALITY CONTROL</t>
  </si>
  <si>
    <t>INPUTS</t>
  </si>
  <si>
    <t>CALCULATIONS</t>
  </si>
  <si>
    <t>OUTPUT SUMMARY</t>
  </si>
  <si>
    <t>DOCUMENTATION</t>
  </si>
  <si>
    <t>Inputs used to populate rows</t>
  </si>
  <si>
    <t>The model timeline and flag calculations are done in this sheet.</t>
  </si>
  <si>
    <t>All the outputs in the respective sheets are brought to this sheet.</t>
  </si>
  <si>
    <t>Sheet references and model flow; Sheet tabs color, color coding, abbreviations, range names are mentioned in this sheet.</t>
  </si>
  <si>
    <t>Inputs used to populate columns</t>
  </si>
  <si>
    <t>Calculates the total amount of export incentives to be paid to water resources and network plus at PR19.</t>
  </si>
  <si>
    <t>Calculates the total amount of import incentives to be paid to water resources and network plus water controls at PR19.</t>
  </si>
  <si>
    <t>SHEET TABS</t>
  </si>
  <si>
    <t>Light Yellow</t>
  </si>
  <si>
    <t>Input sheets</t>
  </si>
  <si>
    <t>No color (default Excel tab color)</t>
  </si>
  <si>
    <t>Calculation and documentation sheets</t>
  </si>
  <si>
    <t>Pale Blue</t>
  </si>
  <si>
    <t>Key output sheets</t>
  </si>
  <si>
    <t>Turquoise</t>
  </si>
  <si>
    <t>Quality control sheets</t>
  </si>
  <si>
    <t>Yellow</t>
  </si>
  <si>
    <t>To be completed, temporary, restructured, or deleted</t>
  </si>
  <si>
    <t>COLOUR</t>
  </si>
  <si>
    <t>Font color only</t>
  </si>
  <si>
    <t>Blue font</t>
  </si>
  <si>
    <t>Imported from another sheet</t>
  </si>
  <si>
    <t xml:space="preserve">Red font </t>
  </si>
  <si>
    <t>Exported to another sheet (except from Input sheets)</t>
  </si>
  <si>
    <t>Black font</t>
  </si>
  <si>
    <t>Within sheet link or calculation</t>
  </si>
  <si>
    <t>Green font in italics</t>
  </si>
  <si>
    <t>Explantory text</t>
  </si>
  <si>
    <t>Font + shade combinations</t>
  </si>
  <si>
    <t>Black font + Light Yellow shade</t>
  </si>
  <si>
    <t>Black font + Pale Green shade</t>
  </si>
  <si>
    <t>Prepopulated Ofwat inputs</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</si>
  <si>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</si>
  <si>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</si>
  <si>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</si>
  <si>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</si>
  <si>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</si>
  <si>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</si>
  <si>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</si>
  <si>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</si>
  <si>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</si>
  <si>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</si>
  <si>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</si>
  <si>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</si>
  <si>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</si>
  <si>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</si>
  <si>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</si>
  <si>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</si>
  <si>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</si>
  <si>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</si>
  <si>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</si>
  <si>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</si>
  <si>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</si>
  <si>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</si>
  <si>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</si>
  <si>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</si>
  <si>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ABBREVIATIONS</t>
  </si>
  <si>
    <t>£m</t>
  </si>
  <si>
    <t>Great Britain Pound in millions</t>
  </si>
  <si>
    <t>CALC</t>
  </si>
  <si>
    <t>Calculation</t>
  </si>
  <si>
    <t>m</t>
  </si>
  <si>
    <t>Million</t>
  </si>
  <si>
    <t>na</t>
  </si>
  <si>
    <t>Not available / applicable</t>
  </si>
  <si>
    <t>#</t>
  </si>
  <si>
    <t>Number</t>
  </si>
  <si>
    <t>POS</t>
  </si>
  <si>
    <t>Positive</t>
  </si>
  <si>
    <t>END</t>
  </si>
  <si>
    <t>Constant</t>
  </si>
  <si>
    <t>Unit</t>
  </si>
  <si>
    <t>Total</t>
  </si>
  <si>
    <t>A: GENERIC INPUTS</t>
  </si>
  <si>
    <t>Discount rate</t>
  </si>
  <si>
    <t>%</t>
  </si>
  <si>
    <t>Does the company have an Ofwat-approved trading and procurement code?</t>
  </si>
  <si>
    <t>True/false</t>
  </si>
  <si>
    <t>B: EXPORT INCENTIVE INPUTS</t>
  </si>
  <si>
    <t>General</t>
  </si>
  <si>
    <t>Proportion of NPV of economic profit for the company</t>
  </si>
  <si>
    <t>Total value of export incentive to be paid after PR19 (2017-18 FYA CPIH deflated)</t>
  </si>
  <si>
    <t>Proportion of export incentive to be paid after PR19 allocated to the water resources control</t>
  </si>
  <si>
    <t>New export 1</t>
  </si>
  <si>
    <t>Name/reference of export trade</t>
  </si>
  <si>
    <t>Text</t>
  </si>
  <si>
    <t>Has the company produced a report to evidence that export 1 is a new export and complies with its Ofwat-approved trading and procurement code?</t>
  </si>
  <si>
    <t>Proportion of the incentive allocated to the water resources control for export 1</t>
  </si>
  <si>
    <t>Outturn revenue from export 1 (2017-18 FYA CPIH deflated)</t>
  </si>
  <si>
    <t xml:space="preserve">£m </t>
  </si>
  <si>
    <t>Outturn cost (inclusive of return on capital) of export 1 (2017-18 FYA CPIH deflated)</t>
  </si>
  <si>
    <t>First year to include in cap calculation</t>
  </si>
  <si>
    <t>Year</t>
  </si>
  <si>
    <t>Last year to include in cap calculation</t>
  </si>
  <si>
    <t>New export 2</t>
  </si>
  <si>
    <t>Has the company produced a report to evidence that export 2 is a new export and complies with its Ofwat-approved trading and procurement code?</t>
  </si>
  <si>
    <t>Proportion of the incentive allocated to the water resources control for export 2</t>
  </si>
  <si>
    <t>Outturn revenue from export 2 (2017-18 FYA CPIH deflated)</t>
  </si>
  <si>
    <t>Outturn cost (inclusive of return on capital) of export 2 (2017-18 FYA CPIH deflated)</t>
  </si>
  <si>
    <t>New export 3</t>
  </si>
  <si>
    <t>Has the company produced a report to evidence that export 3 is a new export and complies with its Ofwat-approved trading and procurement code?</t>
  </si>
  <si>
    <t>Proportion of the incentive allocated to the water resources control for export 3</t>
  </si>
  <si>
    <t>Outturn revenue from export 3 (2017-18 FYA CPIH deflated)</t>
  </si>
  <si>
    <t>Outturn cost (inclusive of return on capital) of export 3 (2017-18 FYA CPIH deflated)</t>
  </si>
  <si>
    <t>C: IMPORT INCENTIVE INPUTS</t>
  </si>
  <si>
    <t>Application of import incentive cap</t>
  </si>
  <si>
    <t>Import incentive rate</t>
  </si>
  <si>
    <t>Company's wholesale water allowed revenue (2017-18 FYA CPIH deflated)</t>
  </si>
  <si>
    <t>Cap rate</t>
  </si>
  <si>
    <t>New import 1</t>
  </si>
  <si>
    <t>Name/reference of import trade</t>
  </si>
  <si>
    <t>Has the company produced a report to evidence that import 1 is a new import and complies with its Ofwat-approved trading and procurement code?</t>
  </si>
  <si>
    <t>Proportion of the incentive allocated to the water resources control for import 1</t>
  </si>
  <si>
    <t>Cost of water imported under new import 1 (2017-18 FYA CPIH deflated)</t>
  </si>
  <si>
    <t>New import 2</t>
  </si>
  <si>
    <t>Has the company produced a report to evidence that import 2 is a new import and complies with its Ofwat-approved trading and procurement code?</t>
  </si>
  <si>
    <t>Proportion of the incentive allocated to the water resources control for import 2</t>
  </si>
  <si>
    <t>Cost of water imported under new import 2 (2017-18 FYA CPIH deflated)</t>
  </si>
  <si>
    <t>New import 3</t>
  </si>
  <si>
    <t>Has the company produced a report to evidence that import 3 is a new import and complies with its Ofwat-approved trading and procurement code?</t>
  </si>
  <si>
    <t>Proportion of the incentive allocated to the water resources control for import 3</t>
  </si>
  <si>
    <t>Cost of water imported under new import 3 (2017-18 FYA CPIH deflated)</t>
  </si>
  <si>
    <t>Comment</t>
  </si>
  <si>
    <t>Total Comparison Column Differences</t>
  </si>
  <si>
    <t>Option Name</t>
  </si>
  <si>
    <t>[don't delete row]</t>
  </si>
  <si>
    <t>TIME</t>
  </si>
  <si>
    <t>First date of time ruler</t>
  </si>
  <si>
    <t>date</t>
  </si>
  <si>
    <t>Last Pre Forecast Date</t>
  </si>
  <si>
    <t>Acquisition date (midnight)</t>
  </si>
  <si>
    <t>Length of forecast period</t>
  </si>
  <si>
    <t>years</t>
  </si>
  <si>
    <t>Last forecast date</t>
  </si>
  <si>
    <t>Operation Start Date (midnight)</t>
  </si>
  <si>
    <t>Operation Finish Date (midnight)</t>
  </si>
  <si>
    <t>First Modelling Column Financial Year Number</t>
  </si>
  <si>
    <t>year</t>
  </si>
  <si>
    <t>Financial Year End Month Number</t>
  </si>
  <si>
    <t>month #</t>
  </si>
  <si>
    <t>MODEL PERIOD</t>
  </si>
  <si>
    <t xml:space="preserve">Model Column Counter </t>
  </si>
  <si>
    <t>Model column counter</t>
  </si>
  <si>
    <t>counter</t>
  </si>
  <si>
    <t>Model Column Total</t>
  </si>
  <si>
    <t>column</t>
  </si>
  <si>
    <t>First model column flag</t>
  </si>
  <si>
    <t>flag</t>
  </si>
  <si>
    <t>First model period BEG</t>
  </si>
  <si>
    <t>month</t>
  </si>
  <si>
    <t>Model Period BEG</t>
  </si>
  <si>
    <t>Model Period END</t>
  </si>
  <si>
    <t>less</t>
  </si>
  <si>
    <t>Days in Model Period</t>
  </si>
  <si>
    <t>days</t>
  </si>
  <si>
    <t>PRE FORECAST PERIOD</t>
  </si>
  <si>
    <t>Last Pre Forecast Flag</t>
  </si>
  <si>
    <t>Pre Forecast Period Flag</t>
  </si>
  <si>
    <t>Pre Forecast Period Total</t>
  </si>
  <si>
    <t>columns</t>
  </si>
  <si>
    <t>Acquisition / initial balance date flag</t>
  </si>
  <si>
    <t>FORECAST PERIOD</t>
  </si>
  <si>
    <t>1st Forecast Period Flag</t>
  </si>
  <si>
    <t>Last Forecast Period Flag</t>
  </si>
  <si>
    <t>Forecast Period Flag</t>
  </si>
  <si>
    <t xml:space="preserve">Forecast Period Total </t>
  </si>
  <si>
    <t>Pre Forecast vs Forecast</t>
  </si>
  <si>
    <t>POST FORECAST PERIOD</t>
  </si>
  <si>
    <t>1st Post Last Forecast Period Flag</t>
  </si>
  <si>
    <t>Post Forecast Period Flag</t>
  </si>
  <si>
    <t>Post Forecast Period Total</t>
  </si>
  <si>
    <t>MODELLING PERIOD CHECK</t>
  </si>
  <si>
    <t>Modelling Period Check</t>
  </si>
  <si>
    <t>check</t>
  </si>
  <si>
    <t>PARTIAL PERIOD FLAG (PPF)</t>
  </si>
  <si>
    <t>Operation Partial Period Flag (PPF)</t>
  </si>
  <si>
    <t>Days in Operation Period</t>
  </si>
  <si>
    <t>Operation Period PPF</t>
  </si>
  <si>
    <t>factor</t>
  </si>
  <si>
    <t>FINANCIAL YEAR</t>
  </si>
  <si>
    <t>Financial Year Ending</t>
  </si>
  <si>
    <t xml:space="preserve">Year </t>
  </si>
  <si>
    <t>TIME VALUE OF MONEY CALCULATIONS</t>
  </si>
  <si>
    <t>Year for discounting purposes</t>
  </si>
  <si>
    <t>Discount factor for year</t>
  </si>
  <si>
    <t>Factor</t>
  </si>
  <si>
    <t>Years for time value of money calculation</t>
  </si>
  <si>
    <t>EXPORT INCENTIVES CALCULATIONS</t>
  </si>
  <si>
    <t>Economic profit for export 1 (2017-18 FYA CPIH deflated)</t>
  </si>
  <si>
    <t>Discounted economic profit for export 1 (2017-18 FYA CPIH deflated)</t>
  </si>
  <si>
    <t>Total NPV of economic profit for export 1 (2017-18 FYA CPIH deflated)</t>
  </si>
  <si>
    <t>50% of NPV of economic profit for export 1 (2017-18 FYA CPIH deflated)</t>
  </si>
  <si>
    <t>Cap of 100% of economic profit in 2020-21 to 2024-25 (£m)</t>
  </si>
  <si>
    <t>Include in cap calculation for export 1</t>
  </si>
  <si>
    <t>Boolean</t>
  </si>
  <si>
    <t>Discounted economic profit for cap for export 1 (2017-18 FYA CPIH deflated)</t>
  </si>
  <si>
    <t>Total discounted economic profit for cap for export 1 (2017-18 FYA CPIH deflated)</t>
  </si>
  <si>
    <t>Export incentive for export 1 to be paid at PR24 (2017-18 FYA CPIH deflated)</t>
  </si>
  <si>
    <t>Export incentive for export 1 to be paid after PR24 (2017-18 FYA CPIH deflated)</t>
  </si>
  <si>
    <t>Application of financing adjustment to 2025</t>
  </si>
  <si>
    <t>Export incentive for export 1 to be paid at PR24 incl. financing adjustment (2017-18 FYA CPIH deflated)</t>
  </si>
  <si>
    <t>Export incentive for export 1 to be paid after PR24 incl. financing adjustment (2017-18 FYA CPIH deflated)</t>
  </si>
  <si>
    <t>Allocation between the price controls</t>
  </si>
  <si>
    <t>Export incentive for export 1 to be paid to the water resources control at PR24 (2017-18 FYA CPIH deflated)</t>
  </si>
  <si>
    <t>Export incentive for export 1 to be paid to the network plus water control at PR24 (2017-18 FYA CPIH deflated)</t>
  </si>
  <si>
    <t>Export incentive for export 1 to be paid to the water resources control after PR24 (2017-18 FYA CPIH deflated)</t>
  </si>
  <si>
    <t>Export incentive for export 1 to be paid to the network plus water control after PR24 (2017-18 FYA CPIH deflated)</t>
  </si>
  <si>
    <t>Check for trading and procurement codes</t>
  </si>
  <si>
    <t>Compliance with trading and procurement code</t>
  </si>
  <si>
    <t>Outputs</t>
  </si>
  <si>
    <t>Economic profit for export 2 (2017-18 FYA CPIH deflated)</t>
  </si>
  <si>
    <t>Discounted economic profit for export 2 (2017-18 FYA CPIH deflated)</t>
  </si>
  <si>
    <t>Total NPV of economic profit for export 2 (2017-18 FYA CPIH deflated)</t>
  </si>
  <si>
    <t>50% of NPV of economic profit for export 2 (2017-18 FYA CPIH deflated)</t>
  </si>
  <si>
    <t>Include in cap calculation for export 2</t>
  </si>
  <si>
    <t>Discounted economic profit for cap for export 2 (2017-18 FYA CPIH deflated)</t>
  </si>
  <si>
    <t>Total discounted economic profit for cap for export 2 (2017-18 FYA CPIH deflated)</t>
  </si>
  <si>
    <t>Export incentive for export 2 to be paid at PR24 (2017-18 FYA CPIH deflated)</t>
  </si>
  <si>
    <t>Export incentive for export 2 to be paid after PR24 (2017-18 FYA CPIH deflated)</t>
  </si>
  <si>
    <t>Export incentive for export 2 to be paid at PR24 incl. financing adjustment (2017-18 FYA CPIH deflated)</t>
  </si>
  <si>
    <t>Export incentive for export 2 to be paid after PR24 incl. financing adjustment (2017-18 FYA CPIH deflated)</t>
  </si>
  <si>
    <t>Export incentive for export 2 to be paid to the water resources control at PR24 (2017-18 FYA CPIH deflated)</t>
  </si>
  <si>
    <t>Export incentive for export 2 to be paid to the network plus water control at PR24 (2017-18 FYA CPIH deflated)</t>
  </si>
  <si>
    <t>Export incentive for export 2 to be paid to the water resources control after PR24 (2017-18 FYA CPIH deflated)</t>
  </si>
  <si>
    <t>Export incentive for export 2 to be paid to the network plus water control after PR24 (2017-18 FYA CPIH deflated)</t>
  </si>
  <si>
    <t>Economic profit for export 3 (2017-18 FYA CPIH deflated)</t>
  </si>
  <si>
    <t>Discounted economic profit for export 3 (2017-18 FYA CPIH deflated)</t>
  </si>
  <si>
    <t>Total NPV of economic profit for export 3 (2017-18 FYA CPIH deflated)</t>
  </si>
  <si>
    <t>50% of NPV of economic profit for export 3 (2017-18 FYA CPIH deflated)</t>
  </si>
  <si>
    <t>Include in cap calculation for export 3</t>
  </si>
  <si>
    <t>Discounted economic profit for cap for export 3 (2017-18 FYA CPIH deflated)</t>
  </si>
  <si>
    <t>Total discounted economic profit for cap for export 3 (2017-18 FYA CPIH deflated)</t>
  </si>
  <si>
    <t>Export incentive for export 3 to be paid at PR24 (2017-18 FYA CPIH deflated)</t>
  </si>
  <si>
    <t>Export incentive for export 3 to be paid after PR24 (2017-18 FYA CPIH deflated)</t>
  </si>
  <si>
    <t>Export incentive for export 3 to be paid at PR24 incl. financing adjustment (2017-18 FYA CPIH deflated)</t>
  </si>
  <si>
    <t>Export incentive for export 3 to be paid after PR24 incl. financing adjustment (2017-18 FYA CPIH deflated)</t>
  </si>
  <si>
    <t>Export incentive for export 3 to be paid to the water resources control at PR24 (2017-18 FYA CPIH deflated)</t>
  </si>
  <si>
    <t>Export incentive for export 3 to be paid to the network plus water control at PR24 (2017-18 FYA CPIH deflated)</t>
  </si>
  <si>
    <t>Export incentive for export 3 to be paid to the water resources control after PR24 (2017-18 FYA CPIH deflated)</t>
  </si>
  <si>
    <t>Export incentive for export 3 to be paid to the network plus water control after PR24 (2017-18 FYA CPIH deflated)</t>
  </si>
  <si>
    <t>Check for compliance with trading and procurement codes</t>
  </si>
  <si>
    <t>Export incentives rolled forward from PR19</t>
  </si>
  <si>
    <t>Export incentives rolled forward from PR19 to be paid to the water resources control (2017-18 FYA CPIH deflated)</t>
  </si>
  <si>
    <t>Export incentives rolled forward from PR19 to be paid to the network plus water control (2017-18 FYA CPIH deflated)</t>
  </si>
  <si>
    <t>Total export incentives</t>
  </si>
  <si>
    <t>Total export incentives to be paid to the water resources control at PR24 (2017-18 FYA CPIH deflated)</t>
  </si>
  <si>
    <t>Total export incentives to be paid to the network plus water control at PR24 (2017-18 FYA CPIH deflated)</t>
  </si>
  <si>
    <t>Total export incentives to be paid to the water resources control after PR24 (2017-18 FYA CPIH deflated)</t>
  </si>
  <si>
    <t>Total export incentives to be paid to the network plus water control after PR24 (2017-18 FYA CPIH deflated)</t>
  </si>
  <si>
    <t>End</t>
  </si>
  <si>
    <t>IMPORT INCENTIVES CALCULATIONS</t>
  </si>
  <si>
    <t>Compliance with trading and procurement code for import 1</t>
  </si>
  <si>
    <t>Compliance with trading and procurement code for import 2</t>
  </si>
  <si>
    <t>Compliance with trading and procurement code for import 3</t>
  </si>
  <si>
    <t>Proportion of the incentive allocated to the network plus water control for import 1</t>
  </si>
  <si>
    <t>Import 1 - water resources share (2017-18 FYA CPIH deflated)</t>
  </si>
  <si>
    <t>Import 1 - network plus water share (2017-18 FYA CPIH deflated)</t>
  </si>
  <si>
    <t>Proportion of the incentive allocated to the network plus water control for import 2</t>
  </si>
  <si>
    <t>Import 2 - water resources share (2017-18 FYA CPIH deflated)</t>
  </si>
  <si>
    <t>Import 2 - network plus water share (2017-18 FYA CPIH deflated)</t>
  </si>
  <si>
    <t>Proportion of the incentive allocated to the network plus water control</t>
  </si>
  <si>
    <t>Import 3 - water resources share (2017-18 FYA CPIH deflated)</t>
  </si>
  <si>
    <t>Import 3 - network plus water share (2017-18 FYA CPIH deflated)</t>
  </si>
  <si>
    <t>Import incentive payment before application of the cap (2017-18 FYA CPIH deflated)</t>
  </si>
  <si>
    <t>Monetary value of cap (2017-18 FYA CPIH deflated)</t>
  </si>
  <si>
    <t>Import incentive payment after application of the cap (2017-18 FYA CPIH deflated)</t>
  </si>
  <si>
    <t>Allocation between the controls</t>
  </si>
  <si>
    <t>Total water resources share (2017-18 FYA CPIH deflated)</t>
  </si>
  <si>
    <t>Sum of total water resources share (2017-18 FYA CPIH deflated)</t>
  </si>
  <si>
    <t>Total network plus water share (2017-18 FYA CPIH deflated)</t>
  </si>
  <si>
    <t>Sum of total network plus water share (2017-18 FYA CPIH deflated)</t>
  </si>
  <si>
    <t>Total import costs (2017-18 FYA CPIH deflated)</t>
  </si>
  <si>
    <t>Overall proportion for water resources</t>
  </si>
  <si>
    <t>Overall proportion for network plus water</t>
  </si>
  <si>
    <t>Time value of money factor</t>
  </si>
  <si>
    <t>Import incentive payment incl. financing adjustment (2017-18 FYA CPIH deflated)</t>
  </si>
  <si>
    <t>Total import incentive payment incl. financing adjustment (2017-18 FYA CPIH deflated)</t>
  </si>
  <si>
    <t>Total import incentives to be paid to the water resources control at PR24 (2017-18 FYA CPIH deflated)</t>
  </si>
  <si>
    <t>Total import incentives to be paid to the network plus water control at PR24 (2017-18 FYA CPIH deflated)</t>
  </si>
  <si>
    <t>Tax to be dealt with in PR24 financial model</t>
  </si>
  <si>
    <t>Water trading incentives to be paid at PR24</t>
  </si>
  <si>
    <t>Water resources control</t>
  </si>
  <si>
    <t>Water trading incentives to be paid to the water resources control at PR24 (2017-18 FYA CPIH deflated)</t>
  </si>
  <si>
    <t>Network plus water control</t>
  </si>
  <si>
    <t>Water trading incentives to be paid to the network plus water control at PR24 (2017-18 FYA CPIH deflated)</t>
  </si>
  <si>
    <t>Water trading incentives to be paid after PR24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</si>
</sst>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3" formatCode="_-* #,##0.00_-;\-* #,##0.00_-;_-* &quot;-&quot;??_-;_-@_-"/>
    <numFmt numFmtId="164" formatCode="#,##0_);\(#,##0\);&quot;-  &quot;;&quot; &quot;@&quot; &quot;"/>
    <numFmt numFmtId="165" formatCode="_(* #,##0.0_);_(* \(#,##0.0\);_(* &quot;-&quot;??_);_(@_)"/>
    <numFmt numFmtId="166" formatCode="#,##0_);\(#,##0\);&quot;-  &quot;;&quot; &quot;@"/>
    <numFmt numFmtId="167" formatCode="dd\ mmm\ yyyy_);;&quot;-  &quot;;&quot; &quot;@&quot; &quot;"/>
    <numFmt numFmtId="168" formatCode="dd\ mmm\ yy_);;&quot;-  &quot;;&quot; &quot;@&quot; &quot;"/>
    <numFmt numFmtId="169" formatCode="#,##0.0000_);\(#,##0.0000\);&quot;-  &quot;;&quot; &quot;@&quot; &quot;"/>
    <numFmt numFmtId="170" formatCode="_(* #,##0_);_(* \(#,##0\);_(* &quot;-&quot;??_);_(@_)"/>
    <numFmt numFmtId="171" formatCode="_(* #,##0.0000_);_(* \(#,##0.0000\);_(* &quot;-&quot;??_);_(@_)"/>
    <numFmt numFmtId="172" formatCode="#,##0.0_);\(#,##0.0\);&quot;-  &quot;;&quot; &quot;@"/>
    <numFmt numFmtId="173" formatCode="#,##0.0_);\(#,##0.0\);&quot;-  &quot;;&quot; &quot;@&quot; &quot;"/>
    <numFmt numFmtId="174" formatCode="0.0%"/>
    <numFmt numFmtId="175" formatCode="0.000"/>
    <numFmt numFmtId="176" formatCode="0.0000"/>
    <numFmt numFmtId="177" formatCode="_-* #,##0.0_-;\-* #,##0.0_-;_-* &quot;-&quot;??_-;_-@_-"/>
    <numFmt numFmtId="178" formatCode="0.00%_);\-0.00%_);&quot;-  &quot;;&quot; &quot;@&quot; &quot;"/>
    <numFmt numFmtId="179" formatCode="dd\ mmm\ yyyy_);\(###0\);&quot;-  &quot;;&quot; &quot;@&quot; &quot;"/>
    <numFmt numFmtId="180" formatCode="dd\ mmm\ yy_);\(###0\);&quot;-  &quot;;&quot; &quot;@&quot; &quot;"/>
    <numFmt numFmtId="181" formatCode="###0_);\(###0\);&quot;-  &quot;;&quot; &quot;@&quot; &quot;"/>
    <numFmt numFmtId="182" formatCode="#,##0.00_);\(#,##0.00\);&quot;-  &quot;;&quot; &quot;@&quot; &quot;"/>
    <numFmt numFmtId="183" formatCode="0%_);\-0%_);&quot;-  &quot;;&quot; &quot;@&quot; &quot;"/>
    <numFmt numFmtId="184" formatCode="0.0"/>
  </numFmts>
  <fonts count="70">
    <font>
      <sz val="10"/>
      <color theme="1"/>
      <name val="Arial"/>
      <family val="2"/>
    </font>
    <font>
      <sz val="11"/>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b/>
      <sz val="24"/>
      <color theme="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b/>
      <sz val="12"/>
      <color theme="1"/>
      <name val="Arial"/>
      <family val="2"/>
    </font>
    <font>
      <sz val="10"/>
      <name val="Arial Narrow"/>
      <family val="2"/>
    </font>
    <font>
      <b/>
      <sz val="10"/>
      <name val="Arial Narrow"/>
      <family val="2"/>
    </font>
    <font>
      <b/>
      <u/>
      <sz val="10"/>
      <name val="Arial"/>
      <family val="2"/>
    </font>
    <font>
      <b/>
      <sz val="10"/>
      <color indexed="10"/>
      <name val="Arial"/>
      <family val="2"/>
    </font>
    <font>
      <i/>
      <sz val="10"/>
      <color rgb="FF00B050"/>
      <name val="Arial"/>
      <family val="2"/>
    </font>
    <font>
      <u/>
      <sz val="10"/>
      <color theme="1"/>
      <name val="Arial"/>
      <family val="2"/>
    </font>
    <font>
      <u/>
      <sz val="10"/>
      <color rgb="FFFF0000"/>
      <name val="Arial"/>
      <family val="2"/>
    </font>
    <font>
      <sz val="10"/>
      <color rgb="FF0000FF"/>
      <name val="Arial"/>
      <family val="2"/>
    </font>
    <font>
      <b/>
      <sz val="10"/>
      <color rgb="FF0000FF"/>
      <name val="Arial"/>
      <family val="2"/>
    </font>
    <font>
      <u/>
      <sz val="10"/>
      <color rgb="FF0000FF"/>
      <name val="Arial"/>
      <family val="2"/>
    </font>
    <font>
      <sz val="11"/>
      <color theme="1"/>
      <name val="Calibri"/>
      <family val="2"/>
      <scheme val="minor"/>
    </font>
    <font>
      <sz val="10"/>
      <color rgb="FF000000"/>
      <name val="Arial"/>
      <family val="2"/>
    </font>
    <font>
      <u/>
      <sz val="10"/>
      <color theme="10"/>
      <name val="Arial"/>
      <family val="2"/>
    </font>
    <font>
      <sz val="10"/>
      <name val="Arial"/>
      <family val="2"/>
    </font>
    <font>
      <b/>
      <sz val="20"/>
      <name val="Arial"/>
      <family val="2"/>
    </font>
    <font>
      <u/>
      <sz val="12"/>
      <color rgb="FF0000FF"/>
      <name val="Arial"/>
      <family val="2"/>
    </font>
    <font>
      <b/>
      <sz val="12"/>
      <color indexed="8"/>
      <name val="Arial"/>
      <family val="2"/>
    </font>
    <font>
      <sz val="12"/>
      <color indexed="8"/>
      <name val="Arial"/>
      <family val="2"/>
    </font>
    <font>
      <b/>
      <sz val="12"/>
      <name val="Arial"/>
      <family val="2"/>
    </font>
    <font>
      <sz val="12"/>
      <color indexed="9"/>
      <name val="Arial"/>
      <family val="2"/>
    </font>
    <font>
      <sz val="12"/>
      <name val="Arial"/>
      <family val="2"/>
    </font>
    <font>
      <b/>
      <sz val="11"/>
      <name val="Calibri"/>
      <family val="2"/>
    </font>
    <font>
      <b/>
      <sz val="10"/>
      <color indexed="8"/>
      <name val="Arial"/>
      <family val="2"/>
    </font>
    <font>
      <sz val="10"/>
      <color indexed="8"/>
      <name val="Arial"/>
      <family val="2"/>
    </font>
    <font>
      <b/>
      <sz val="11"/>
      <color rgb="FF0000FF"/>
      <name val="Arial"/>
      <family val="2"/>
    </font>
    <font>
      <b/>
      <sz val="11"/>
      <name val="Arial"/>
      <family val="2"/>
    </font>
    <font>
      <b/>
      <sz val="12"/>
      <color rgb="FF0000FF"/>
      <name val="Arial"/>
      <family val="2"/>
    </font>
    <font>
      <b/>
      <sz val="11"/>
      <color indexed="12"/>
      <name val="Arial"/>
      <family val="2"/>
    </font>
    <font>
      <b/>
      <sz val="10"/>
      <color theme="1"/>
      <name val="+mj-lt"/>
    </font>
    <font>
      <sz val="10"/>
      <name val="Arial"/>
      <family val="2"/>
    </font>
    <font>
      <sz val="12"/>
      <color theme="0"/>
      <name val="Franklin Gothic Demi"/>
      <family val="2"/>
    </font>
    <font>
      <b/>
      <sz val="10"/>
      <color rgb="FF000000"/>
      <name val="Arial"/>
      <family val="2"/>
    </font>
    <font>
      <u/>
      <sz val="10"/>
      <color rgb="FF000000"/>
      <name val="Arial"/>
      <family val="2"/>
    </font>
    <font>
      <sz val="24"/>
      <color theme="0"/>
      <name val="Franklin Gothic Demi"/>
      <family val="2"/>
    </font>
    <font>
      <sz val="11"/>
      <color theme="1"/>
      <name val="Franklin Gothic Demi"/>
      <family val="2"/>
    </font>
    <font>
      <sz val="10"/>
      <color theme="0"/>
      <name val="Franklin Gothic Demi"/>
      <family val="2"/>
    </font>
    <font>
      <b/>
      <sz val="22.5"/>
      <color theme="0"/>
      <name val="Franklin Gothic Demi"/>
      <family val="2"/>
    </font>
    <font>
      <i/>
      <sz val="12"/>
      <color theme="0"/>
      <name val="Franklin Gothic Demi"/>
      <family val="2"/>
    </font>
    <font>
      <u/>
      <sz val="11"/>
      <color theme="10"/>
      <name val="Calibri"/>
      <family val="2"/>
    </font>
    <font>
      <sz val="12"/>
      <color rgb="FF000000"/>
      <name val="Franklin Gothic Book"/>
      <family val="2"/>
    </font>
    <font>
      <i/>
      <sz val="12"/>
      <color rgb="FF000000"/>
      <name val="Franklin Gothic Demi"/>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indexed="44"/>
        <bgColor indexed="64"/>
      </patternFill>
    </fill>
    <fill>
      <patternFill patternType="solid">
        <fgColor rgb="FFC0C0C0"/>
        <bgColor indexed="64"/>
      </patternFill>
    </fill>
    <fill>
      <patternFill patternType="solid">
        <fgColor indexed="11"/>
        <bgColor indexed="64"/>
      </patternFill>
    </fill>
    <fill>
      <patternFill patternType="solid">
        <fgColor theme="0"/>
        <bgColor indexed="64"/>
      </patternFill>
    </fill>
    <fill>
      <patternFill patternType="solid">
        <fgColor theme="6" tint="0.59999389629810485"/>
        <bgColor indexed="64"/>
      </patternFill>
    </fill>
    <fill>
      <patternFill patternType="solid">
        <fgColor rgb="FF99CCFF"/>
        <bgColor indexed="64"/>
      </patternFill>
    </fill>
    <fill>
      <patternFill patternType="solid">
        <fgColor indexed="10"/>
        <bgColor indexed="64"/>
      </patternFill>
    </fill>
    <fill>
      <patternFill patternType="solid">
        <fgColor rgb="FFD9D9D9"/>
        <bgColor indexed="64"/>
      </patternFill>
    </fill>
    <fill>
      <patternFill patternType="solid">
        <fgColor rgb="FFFFFFAF"/>
        <bgColor indexed="64"/>
      </patternFill>
    </fill>
    <fill>
      <patternFill patternType="solid">
        <fgColor indexed="47"/>
        <bgColor indexed="64"/>
      </patternFill>
    </fill>
    <fill>
      <patternFill patternType="solid">
        <fgColor rgb="FFADE600"/>
        <bgColor indexed="64"/>
      </patternFill>
    </fill>
    <fill>
      <patternFill patternType="solid">
        <fgColor rgb="FF99FF66"/>
        <bgColor indexed="64"/>
      </patternFill>
    </fill>
    <fill>
      <patternFill patternType="solid">
        <fgColor indexed="5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3479"/>
        <bgColor indexed="64"/>
      </patternFill>
    </fill>
    <fill>
      <patternFill patternType="lightUp">
        <bgColor rgb="FF003479"/>
      </patternFill>
    </fill>
    <fill>
      <patternFill patternType="solid">
        <fgColor rgb="FFE0DCD8"/>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dashDotDot">
        <color auto="1"/>
      </left>
      <right/>
      <top/>
      <bottom/>
      <diagonal/>
    </border>
    <border>
      <left/>
      <right style="dashDotDot">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top style="medium">
        <color indexed="64"/>
      </top>
      <bottom/>
      <diagonal/>
    </border>
    <border>
      <left/>
      <right/>
      <top style="thin">
        <color indexed="64"/>
      </top>
      <bottom style="double">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4">
    <xf numFmtId="164" fontId="0" fillId="0" borderId="0" applyFont="0" applyFill="0" applyBorder="0" applyProtection="0">
      <alignment vertical="top"/>
    </xf>
    <xf numFmtId="43" fontId="2" fillId="0" borderId="0" applyFont="0" applyFill="0" applyBorder="0" applyAlignment="0" applyProtection="0"/>
    <xf numFmtId="178" fontId="2" fillId="0" borderId="0" applyFont="0" applyFill="0" applyBorder="0" applyProtection="0">
      <alignment vertical="top"/>
    </xf>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4" fillId="45" borderId="0" applyNumberFormat="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165" fontId="2" fillId="42" borderId="0" applyNumberFormat="0" applyFont="0" applyBorder="0" applyAlignment="0" applyProtection="0"/>
    <xf numFmtId="0" fontId="2" fillId="43" borderId="0" applyNumberFormat="0" applyFont="0" applyBorder="0" applyAlignment="0" applyProtection="0"/>
    <xf numFmtId="166" fontId="26" fillId="0" borderId="0" applyNumberFormat="0" applyProtection="0">
      <alignment vertical="top"/>
    </xf>
    <xf numFmtId="166" fontId="27" fillId="0" borderId="0" applyNumberFormat="0" applyProtection="0">
      <alignment vertical="top"/>
    </xf>
    <xf numFmtId="166" fontId="19" fillId="44" borderId="0" applyNumberFormat="0" applyProtection="0">
      <alignment vertical="top"/>
    </xf>
    <xf numFmtId="9" fontId="2" fillId="0" borderId="0" applyFont="0" applyFill="0" applyBorder="0" applyAlignment="0" applyProtection="0"/>
    <xf numFmtId="0" fontId="33" fillId="0" borderId="0" applyNumberFormat="0" applyFill="0" applyBorder="0" applyProtection="0">
      <alignment vertical="top"/>
    </xf>
    <xf numFmtId="179" fontId="19" fillId="0" borderId="0" applyFont="0" applyFill="0" applyBorder="0" applyProtection="0">
      <alignment vertical="top"/>
    </xf>
    <xf numFmtId="180" fontId="19" fillId="0" borderId="0" applyFont="0" applyFill="0" applyBorder="0" applyProtection="0">
      <alignment vertical="top"/>
    </xf>
    <xf numFmtId="169" fontId="19" fillId="0" borderId="0" applyFont="0" applyFill="0" applyBorder="0" applyProtection="0">
      <alignment vertical="top"/>
    </xf>
    <xf numFmtId="0" fontId="21" fillId="0" borderId="0"/>
    <xf numFmtId="0" fontId="22" fillId="0" borderId="0"/>
    <xf numFmtId="0" fontId="23" fillId="0" borderId="0"/>
    <xf numFmtId="168" fontId="24" fillId="0" borderId="0" applyNumberFormat="0" applyFill="0" applyBorder="0" applyProtection="0">
      <alignment vertical="top"/>
    </xf>
    <xf numFmtId="0" fontId="25" fillId="0" borderId="0" applyNumberFormat="0" applyFill="0" applyBorder="0" applyProtection="0">
      <alignment vertical="top"/>
    </xf>
    <xf numFmtId="0" fontId="19" fillId="0" borderId="0" applyNumberFormat="0" applyFill="0" applyBorder="0" applyProtection="0">
      <alignment horizontal="right" vertical="top"/>
    </xf>
    <xf numFmtId="164" fontId="39" fillId="0" borderId="0" applyFont="0" applyFill="0" applyBorder="0" applyProtection="0">
      <alignment vertical="top"/>
    </xf>
    <xf numFmtId="181" fontId="2" fillId="0" borderId="0" applyFont="0" applyFill="0" applyBorder="0" applyProtection="0">
      <alignment vertical="top"/>
    </xf>
    <xf numFmtId="0" fontId="1" fillId="0" borderId="0"/>
    <xf numFmtId="164" fontId="42" fillId="0" borderId="0" applyFont="0" applyFill="0" applyBorder="0" applyProtection="0">
      <alignment vertical="top"/>
    </xf>
    <xf numFmtId="164" fontId="58" fillId="0" borderId="0" applyFont="0" applyFill="0" applyBorder="0" applyProtection="0">
      <alignment vertical="top"/>
    </xf>
    <xf numFmtId="179" fontId="19" fillId="0" borderId="0" applyFont="0" applyFill="0" applyBorder="0" applyProtection="0">
      <alignment vertical="top"/>
    </xf>
    <xf numFmtId="166" fontId="41" fillId="0" borderId="0" applyNumberFormat="0" applyFill="0" applyBorder="0" applyAlignment="0" applyProtection="0">
      <alignment vertical="top"/>
    </xf>
    <xf numFmtId="0" fontId="62" fillId="61" borderId="0" applyNumberFormat="0" applyBorder="0" applyAlignment="0" applyProtection="0"/>
    <xf numFmtId="0" fontId="2" fillId="0" borderId="0"/>
    <xf numFmtId="0" fontId="41" fillId="0" borderId="0" applyNumberFormat="0" applyFill="0" applyBorder="0" applyAlignment="0" applyProtection="0"/>
    <xf numFmtId="0" fontId="63" fillId="0" borderId="0" applyNumberFormat="0" applyFill="0" applyAlignment="0" applyProtection="0"/>
    <xf numFmtId="0" fontId="64" fillId="61" borderId="0" applyNumberFormat="0" applyAlignment="0" applyProtection="0"/>
    <xf numFmtId="0" fontId="1" fillId="0" borderId="0"/>
    <xf numFmtId="0" fontId="67" fillId="0" borderId="0" applyNumberFormat="0" applyFill="0" applyBorder="0" applyAlignment="0" applyProtection="0">
      <alignment vertical="top"/>
      <protection locked="0"/>
    </xf>
    <xf numFmtId="164" fontId="2" fillId="0" borderId="0" applyFont="0" applyFill="0" applyBorder="0" applyProtection="0">
      <alignment vertical="top"/>
    </xf>
  </cellStyleXfs>
  <cellXfs count="567">
    <xf numFmtId="164" fontId="0" fillId="0" borderId="0" xfId="0">
      <alignment vertical="top"/>
    </xf>
    <xf numFmtId="164" fontId="0" fillId="33" borderId="0" xfId="0" applyFill="1">
      <alignment vertical="top"/>
    </xf>
    <xf numFmtId="43" fontId="0" fillId="0" borderId="0" xfId="1" applyFont="1"/>
    <xf numFmtId="0" fontId="26" fillId="0" borderId="0" xfId="55" applyNumberFormat="1">
      <alignment vertical="top"/>
    </xf>
    <xf numFmtId="164" fontId="20" fillId="33" borderId="0" xfId="0" applyFont="1" applyFill="1">
      <alignment vertical="top"/>
    </xf>
    <xf numFmtId="164" fontId="24" fillId="0" borderId="0" xfId="0" applyFont="1" applyBorder="1">
      <alignment vertical="top"/>
    </xf>
    <xf numFmtId="164" fontId="19" fillId="0" borderId="0" xfId="0" applyFont="1" applyBorder="1">
      <alignment vertical="top"/>
    </xf>
    <xf numFmtId="164" fontId="19" fillId="0" borderId="0" xfId="0" applyFont="1">
      <alignment vertical="top"/>
    </xf>
    <xf numFmtId="166" fontId="19" fillId="46" borderId="0" xfId="0" applyNumberFormat="1" applyFont="1" applyFill="1">
      <alignment vertical="top"/>
    </xf>
    <xf numFmtId="164" fontId="25" fillId="0" borderId="0" xfId="0" applyFont="1">
      <alignment vertical="top"/>
    </xf>
    <xf numFmtId="164" fontId="24" fillId="0" borderId="0" xfId="0" applyFont="1">
      <alignment vertical="top"/>
    </xf>
    <xf numFmtId="164" fontId="2" fillId="0" borderId="0" xfId="0" applyFont="1">
      <alignment vertical="top"/>
    </xf>
    <xf numFmtId="164" fontId="0" fillId="0" borderId="0" xfId="0" applyFont="1">
      <alignment vertical="top"/>
    </xf>
    <xf numFmtId="164" fontId="19" fillId="47" borderId="0" xfId="0" applyFont="1" applyFill="1">
      <alignment vertical="top"/>
    </xf>
    <xf numFmtId="164" fontId="28" fillId="0" borderId="0" xfId="0" applyFont="1">
      <alignment vertical="top"/>
    </xf>
    <xf numFmtId="164" fontId="19" fillId="46" borderId="0" xfId="0" applyFont="1" applyFill="1">
      <alignment vertical="top"/>
    </xf>
    <xf numFmtId="164" fontId="19" fillId="47" borderId="0" xfId="0" applyFont="1" applyFill="1" applyAlignment="1">
      <alignment horizontal="right" vertical="top"/>
    </xf>
    <xf numFmtId="164" fontId="25" fillId="47" borderId="0" xfId="0" applyFont="1" applyFill="1">
      <alignment vertical="top"/>
    </xf>
    <xf numFmtId="164" fontId="24" fillId="47" borderId="0" xfId="0" applyFont="1" applyFill="1">
      <alignment vertical="top"/>
    </xf>
    <xf numFmtId="180" fontId="19" fillId="0" borderId="0" xfId="61" applyFont="1" applyBorder="1" applyAlignment="1">
      <alignment horizontal="right" vertical="top"/>
    </xf>
    <xf numFmtId="166" fontId="30" fillId="46" borderId="0" xfId="0" applyNumberFormat="1" applyFont="1" applyFill="1">
      <alignment vertical="top"/>
    </xf>
    <xf numFmtId="180" fontId="19" fillId="0" borderId="0" xfId="61" applyFont="1">
      <alignment vertical="top"/>
    </xf>
    <xf numFmtId="179" fontId="19" fillId="0" borderId="0" xfId="60" applyFont="1" applyFill="1">
      <alignment vertical="top"/>
    </xf>
    <xf numFmtId="170" fontId="19" fillId="0" borderId="0" xfId="0" applyNumberFormat="1" applyFont="1">
      <alignment vertical="top"/>
    </xf>
    <xf numFmtId="170" fontId="0" fillId="0" borderId="0" xfId="0" applyNumberFormat="1" applyFont="1" applyFill="1">
      <alignment vertical="top"/>
    </xf>
    <xf numFmtId="170" fontId="19" fillId="0" borderId="0" xfId="0" applyNumberFormat="1" applyFont="1" applyFill="1">
      <alignment vertical="top"/>
    </xf>
    <xf numFmtId="170" fontId="19" fillId="0" borderId="0" xfId="0" applyNumberFormat="1" applyFont="1" applyAlignment="1">
      <alignment horizontal="right" vertical="top"/>
    </xf>
    <xf numFmtId="170" fontId="25" fillId="0" borderId="0" xfId="0" applyNumberFormat="1" applyFont="1" applyFill="1">
      <alignment vertical="top"/>
    </xf>
    <xf numFmtId="170" fontId="24" fillId="0" borderId="0" xfId="0" applyNumberFormat="1" applyFont="1">
      <alignment vertical="top"/>
    </xf>
    <xf numFmtId="179" fontId="19" fillId="0" borderId="0" xfId="60" applyFont="1">
      <alignment vertical="top"/>
    </xf>
    <xf numFmtId="170" fontId="19" fillId="0" borderId="0" xfId="0" applyNumberFormat="1" applyFont="1" applyBorder="1">
      <alignment vertical="top"/>
    </xf>
    <xf numFmtId="180" fontId="19" fillId="0" borderId="0" xfId="61" applyFont="1" applyBorder="1">
      <alignment vertical="top"/>
    </xf>
    <xf numFmtId="170" fontId="24" fillId="0" borderId="0" xfId="0" applyNumberFormat="1" applyFont="1" applyBorder="1">
      <alignment vertical="top"/>
    </xf>
    <xf numFmtId="170" fontId="19" fillId="0" borderId="0" xfId="0" applyNumberFormat="1" applyFont="1" applyFill="1" applyBorder="1">
      <alignment vertical="top"/>
    </xf>
    <xf numFmtId="164" fontId="31" fillId="0" borderId="0" xfId="0" applyFont="1" applyBorder="1">
      <alignment vertical="top"/>
    </xf>
    <xf numFmtId="180" fontId="24" fillId="0" borderId="0" xfId="61" applyFont="1" applyBorder="1">
      <alignment vertical="top"/>
    </xf>
    <xf numFmtId="180" fontId="24" fillId="0" borderId="0" xfId="61" applyFont="1" applyBorder="1" applyAlignment="1">
      <alignment horizontal="right" vertical="top"/>
    </xf>
    <xf numFmtId="180" fontId="31" fillId="0" borderId="0" xfId="61" applyFont="1" applyBorder="1">
      <alignment vertical="top"/>
    </xf>
    <xf numFmtId="180" fontId="25" fillId="0" borderId="0" xfId="61" applyFont="1" applyBorder="1">
      <alignment vertical="top"/>
    </xf>
    <xf numFmtId="164" fontId="25" fillId="0" borderId="0" xfId="0" applyFont="1" applyBorder="1">
      <alignment vertical="top"/>
    </xf>
    <xf numFmtId="169" fontId="27" fillId="0" borderId="0" xfId="62" applyFont="1" applyFill="1">
      <alignment vertical="top"/>
    </xf>
    <xf numFmtId="169" fontId="32" fillId="0" borderId="0" xfId="62" applyFont="1" applyFill="1">
      <alignment vertical="top"/>
    </xf>
    <xf numFmtId="164" fontId="2" fillId="0" borderId="0" xfId="0" applyFont="1" applyFill="1">
      <alignment vertical="top"/>
    </xf>
    <xf numFmtId="180" fontId="19" fillId="0" borderId="0" xfId="61" applyFont="1" applyFill="1">
      <alignment vertical="top"/>
    </xf>
    <xf numFmtId="179" fontId="26" fillId="0" borderId="0" xfId="60" applyFont="1" applyFill="1">
      <alignment vertical="top"/>
    </xf>
    <xf numFmtId="164" fontId="19" fillId="48" borderId="0" xfId="0" applyFont="1" applyFill="1" applyAlignment="1">
      <alignment horizontal="right" vertical="top"/>
    </xf>
    <xf numFmtId="164" fontId="15" fillId="0" borderId="0" xfId="0" applyFont="1">
      <alignment vertical="top"/>
    </xf>
    <xf numFmtId="164" fontId="15" fillId="47" borderId="0" xfId="0" applyFont="1" applyFill="1">
      <alignment vertical="top"/>
    </xf>
    <xf numFmtId="164" fontId="15" fillId="0" borderId="0" xfId="0" applyFont="1" applyFill="1">
      <alignment vertical="top"/>
    </xf>
    <xf numFmtId="164" fontId="27" fillId="0" borderId="0" xfId="0" applyFont="1">
      <alignment vertical="top"/>
    </xf>
    <xf numFmtId="179" fontId="26" fillId="0" borderId="0" xfId="60" applyFont="1">
      <alignment vertical="top"/>
    </xf>
    <xf numFmtId="164" fontId="26" fillId="0" borderId="0" xfId="0" applyFont="1" applyBorder="1">
      <alignment vertical="top"/>
    </xf>
    <xf numFmtId="171" fontId="19" fillId="0" borderId="0" xfId="0" applyNumberFormat="1" applyFont="1" applyFill="1">
      <alignment vertical="top"/>
    </xf>
    <xf numFmtId="180" fontId="15" fillId="0" borderId="0" xfId="61" applyFont="1" applyFill="1">
      <alignment vertical="top"/>
    </xf>
    <xf numFmtId="180" fontId="15" fillId="47" borderId="0" xfId="61" applyFont="1" applyFill="1">
      <alignment vertical="top"/>
    </xf>
    <xf numFmtId="172" fontId="19" fillId="0" borderId="0" xfId="0" applyNumberFormat="1" applyFont="1" applyFill="1">
      <alignment vertical="top"/>
    </xf>
    <xf numFmtId="173" fontId="19" fillId="0" borderId="0" xfId="62" applyNumberFormat="1" applyFont="1">
      <alignment vertical="top"/>
    </xf>
    <xf numFmtId="173" fontId="19" fillId="43" borderId="0" xfId="62" applyNumberFormat="1" applyFont="1" applyFill="1">
      <alignment vertical="top"/>
    </xf>
    <xf numFmtId="164" fontId="19" fillId="0" borderId="0" xfId="0" applyFont="1" applyAlignment="1">
      <alignment horizontal="right" vertical="top"/>
    </xf>
    <xf numFmtId="164" fontId="25" fillId="0" borderId="0" xfId="0" applyFont="1" applyFill="1">
      <alignment vertical="top"/>
    </xf>
    <xf numFmtId="164" fontId="19" fillId="0" borderId="0" xfId="0" applyFont="1" applyFill="1">
      <alignment vertical="top"/>
    </xf>
    <xf numFmtId="164" fontId="25" fillId="0" borderId="0" xfId="0" applyFont="1" applyFill="1" applyBorder="1">
      <alignment vertical="top"/>
    </xf>
    <xf numFmtId="164" fontId="0" fillId="33" borderId="0" xfId="0" applyFont="1" applyFill="1">
      <alignment vertical="top"/>
    </xf>
    <xf numFmtId="43" fontId="19" fillId="0" borderId="0" xfId="1" applyFont="1" applyBorder="1" applyAlignment="1">
      <alignment vertical="top"/>
    </xf>
    <xf numFmtId="0" fontId="24" fillId="0" borderId="0" xfId="66" applyNumberFormat="1" applyFill="1">
      <alignment vertical="top"/>
    </xf>
    <xf numFmtId="0" fontId="24" fillId="0" borderId="0" xfId="66" applyNumberFormat="1">
      <alignment vertical="top"/>
    </xf>
    <xf numFmtId="0" fontId="19" fillId="33" borderId="0" xfId="68" applyFill="1">
      <alignment horizontal="right" vertical="top"/>
    </xf>
    <xf numFmtId="0" fontId="19" fillId="0" borderId="0" xfId="68" applyBorder="1">
      <alignment horizontal="right" vertical="top"/>
    </xf>
    <xf numFmtId="0" fontId="19" fillId="0" borderId="0" xfId="68">
      <alignment horizontal="right" vertical="top"/>
    </xf>
    <xf numFmtId="0" fontId="19" fillId="0" borderId="0" xfId="68" applyFill="1">
      <alignment horizontal="right" vertical="top"/>
    </xf>
    <xf numFmtId="0" fontId="25" fillId="33" borderId="0" xfId="67" applyFill="1">
      <alignment vertical="top"/>
    </xf>
    <xf numFmtId="0" fontId="25" fillId="0" borderId="0" xfId="67" applyBorder="1">
      <alignment vertical="top"/>
    </xf>
    <xf numFmtId="0" fontId="25" fillId="0" borderId="0" xfId="67" applyFill="1">
      <alignment vertical="top"/>
    </xf>
    <xf numFmtId="0" fontId="24" fillId="46" borderId="0" xfId="66" applyNumberFormat="1" applyFill="1">
      <alignment vertical="top"/>
    </xf>
    <xf numFmtId="0" fontId="25" fillId="46" borderId="0" xfId="67" applyFill="1">
      <alignment vertical="top"/>
    </xf>
    <xf numFmtId="0" fontId="19" fillId="46" borderId="0" xfId="68" applyFill="1">
      <alignment horizontal="right" vertical="top"/>
    </xf>
    <xf numFmtId="180" fontId="19" fillId="46" borderId="0" xfId="61" applyFont="1" applyFill="1">
      <alignment vertical="top"/>
    </xf>
    <xf numFmtId="168" fontId="24" fillId="0" borderId="0" xfId="66" applyBorder="1">
      <alignment vertical="top"/>
    </xf>
    <xf numFmtId="168" fontId="25" fillId="0" borderId="0" xfId="67" applyNumberFormat="1" applyBorder="1">
      <alignment vertical="top"/>
    </xf>
    <xf numFmtId="168" fontId="19" fillId="0" borderId="0" xfId="68" applyNumberFormat="1" applyBorder="1">
      <alignment horizontal="right" vertical="top"/>
    </xf>
    <xf numFmtId="0" fontId="24" fillId="0" borderId="0" xfId="66" applyNumberFormat="1" applyBorder="1">
      <alignment vertical="top"/>
    </xf>
    <xf numFmtId="0" fontId="25" fillId="0" borderId="0" xfId="67">
      <alignment vertical="top"/>
    </xf>
    <xf numFmtId="170" fontId="24" fillId="0" borderId="0" xfId="66" applyNumberFormat="1" applyBorder="1">
      <alignment vertical="top"/>
    </xf>
    <xf numFmtId="170" fontId="25" fillId="0" borderId="0" xfId="67" applyNumberFormat="1" applyBorder="1">
      <alignment vertical="top"/>
    </xf>
    <xf numFmtId="170" fontId="19" fillId="0" borderId="0" xfId="68" applyNumberFormat="1" applyBorder="1">
      <alignment horizontal="right" vertical="top"/>
    </xf>
    <xf numFmtId="164" fontId="2" fillId="0" borderId="0" xfId="0" applyFont="1" applyBorder="1">
      <alignment vertical="top"/>
    </xf>
    <xf numFmtId="173" fontId="24" fillId="0" borderId="0" xfId="66" applyNumberFormat="1" applyFill="1">
      <alignment vertical="top"/>
    </xf>
    <xf numFmtId="173" fontId="25" fillId="0" borderId="0" xfId="67" applyNumberFormat="1">
      <alignment vertical="top"/>
    </xf>
    <xf numFmtId="173" fontId="19" fillId="0" borderId="0" xfId="68" applyNumberFormat="1">
      <alignment horizontal="right" vertical="top"/>
    </xf>
    <xf numFmtId="172" fontId="24" fillId="0" borderId="0" xfId="66" applyNumberFormat="1" applyFill="1">
      <alignment vertical="top"/>
    </xf>
    <xf numFmtId="172" fontId="25" fillId="0" borderId="0" xfId="67" applyNumberFormat="1" applyFill="1">
      <alignment vertical="top"/>
    </xf>
    <xf numFmtId="172" fontId="19" fillId="0" borderId="0" xfId="68" applyNumberFormat="1" applyFill="1">
      <alignment horizontal="right" vertical="top"/>
    </xf>
    <xf numFmtId="167" fontId="24" fillId="0" borderId="0" xfId="66" applyNumberFormat="1" applyFill="1">
      <alignment vertical="top"/>
    </xf>
    <xf numFmtId="167" fontId="25" fillId="0" borderId="0" xfId="67" applyNumberFormat="1">
      <alignment vertical="top"/>
    </xf>
    <xf numFmtId="167" fontId="19" fillId="0" borderId="0" xfId="68" applyNumberFormat="1">
      <alignment horizontal="right" vertical="top"/>
    </xf>
    <xf numFmtId="168" fontId="24" fillId="0" borderId="0" xfId="66" applyFill="1">
      <alignment vertical="top"/>
    </xf>
    <xf numFmtId="168" fontId="25" fillId="0" borderId="0" xfId="67" applyNumberFormat="1">
      <alignment vertical="top"/>
    </xf>
    <xf numFmtId="168" fontId="19" fillId="0" borderId="0" xfId="68" applyNumberFormat="1">
      <alignment horizontal="right" vertical="top"/>
    </xf>
    <xf numFmtId="168" fontId="25" fillId="0" borderId="0" xfId="67" applyNumberFormat="1" applyFill="1">
      <alignment vertical="top"/>
    </xf>
    <xf numFmtId="168" fontId="19" fillId="0" borderId="0" xfId="68" applyNumberFormat="1" applyFill="1">
      <alignment horizontal="right" vertical="top"/>
    </xf>
    <xf numFmtId="171" fontId="24" fillId="0" borderId="0" xfId="66" applyNumberFormat="1" applyFill="1">
      <alignment vertical="top"/>
    </xf>
    <xf numFmtId="171" fontId="25" fillId="0" borderId="0" xfId="67" applyNumberFormat="1" applyFill="1">
      <alignment vertical="top"/>
    </xf>
    <xf numFmtId="171" fontId="19" fillId="0" borderId="0" xfId="68" applyNumberFormat="1" applyFill="1">
      <alignment horizontal="right" vertical="top"/>
    </xf>
    <xf numFmtId="0" fontId="24" fillId="0" borderId="0" xfId="66" applyNumberFormat="1" applyFill="1" applyBorder="1">
      <alignment vertical="top"/>
    </xf>
    <xf numFmtId="168" fontId="24" fillId="46" borderId="0" xfId="66" applyFill="1">
      <alignment vertical="top"/>
    </xf>
    <xf numFmtId="168" fontId="25" fillId="46" borderId="0" xfId="67" applyNumberFormat="1" applyFill="1">
      <alignment vertical="top"/>
    </xf>
    <xf numFmtId="168" fontId="19" fillId="46" borderId="0" xfId="68" applyNumberFormat="1" applyFill="1">
      <alignment horizontal="right" vertical="top"/>
    </xf>
    <xf numFmtId="167" fontId="25" fillId="0" borderId="0" xfId="67" applyNumberFormat="1" applyFill="1">
      <alignment vertical="top"/>
    </xf>
    <xf numFmtId="167" fontId="19" fillId="0" borderId="0" xfId="68" applyNumberFormat="1" applyFill="1">
      <alignment horizontal="right" vertical="top"/>
    </xf>
    <xf numFmtId="180" fontId="2" fillId="0" borderId="0" xfId="61" applyFont="1">
      <alignment vertical="top"/>
    </xf>
    <xf numFmtId="167" fontId="24" fillId="0" borderId="0" xfId="66" applyNumberFormat="1">
      <alignment vertical="top"/>
    </xf>
    <xf numFmtId="180" fontId="2" fillId="0" borderId="0" xfId="61" applyFont="1" applyFill="1">
      <alignment vertical="top"/>
    </xf>
    <xf numFmtId="180" fontId="2" fillId="47" borderId="0" xfId="61" applyFont="1" applyFill="1">
      <alignment vertical="top"/>
    </xf>
    <xf numFmtId="169" fontId="24" fillId="0" borderId="0" xfId="66" applyNumberFormat="1" applyFill="1">
      <alignment vertical="top"/>
    </xf>
    <xf numFmtId="169" fontId="25" fillId="0" borderId="0" xfId="67" applyNumberFormat="1" applyFill="1">
      <alignment vertical="top"/>
    </xf>
    <xf numFmtId="169" fontId="19" fillId="0" borderId="0" xfId="68" applyNumberFormat="1" applyFill="1">
      <alignment horizontal="right" vertical="top"/>
    </xf>
    <xf numFmtId="164" fontId="24" fillId="46" borderId="0" xfId="66" applyNumberFormat="1" applyFill="1">
      <alignment vertical="top"/>
    </xf>
    <xf numFmtId="168" fontId="24" fillId="0" borderId="0" xfId="66">
      <alignment vertical="top"/>
    </xf>
    <xf numFmtId="43" fontId="0" fillId="33" borderId="0" xfId="1" applyFont="1" applyFill="1"/>
    <xf numFmtId="43" fontId="2" fillId="0" borderId="0" xfId="1" applyFont="1"/>
    <xf numFmtId="43" fontId="25" fillId="0" borderId="0" xfId="1" applyFont="1" applyBorder="1" applyAlignment="1">
      <alignment vertical="top"/>
    </xf>
    <xf numFmtId="43" fontId="19" fillId="0" borderId="0" xfId="1" applyFont="1" applyAlignment="1">
      <alignment vertical="top"/>
    </xf>
    <xf numFmtId="43" fontId="19" fillId="46" borderId="0" xfId="1" applyFont="1" applyFill="1" applyAlignment="1">
      <alignment vertical="top"/>
    </xf>
    <xf numFmtId="43" fontId="19" fillId="0" borderId="0" xfId="1" applyFont="1" applyFill="1" applyAlignment="1">
      <alignment vertical="top"/>
    </xf>
    <xf numFmtId="43" fontId="2" fillId="0" borderId="0" xfId="1" applyFont="1" applyBorder="1" applyAlignment="1">
      <alignment vertical="top"/>
    </xf>
    <xf numFmtId="43" fontId="26" fillId="0" borderId="0" xfId="1" applyFont="1" applyAlignment="1">
      <alignment vertical="top"/>
    </xf>
    <xf numFmtId="43" fontId="15" fillId="0" borderId="0" xfId="1" applyFont="1" applyFill="1" applyAlignment="1">
      <alignment vertical="top"/>
    </xf>
    <xf numFmtId="43" fontId="26" fillId="0" borderId="0" xfId="1" applyFont="1" applyFill="1" applyAlignment="1">
      <alignment vertical="top"/>
    </xf>
    <xf numFmtId="43" fontId="2" fillId="0" borderId="0" xfId="1" applyFont="1" applyAlignment="1">
      <alignment vertical="top"/>
    </xf>
    <xf numFmtId="43" fontId="27" fillId="0" borderId="0" xfId="1" applyFont="1" applyAlignment="1">
      <alignment vertical="top"/>
    </xf>
    <xf numFmtId="43" fontId="2" fillId="0" borderId="0" xfId="1" applyFont="1" applyFill="1" applyAlignment="1">
      <alignment vertical="top"/>
    </xf>
    <xf numFmtId="43" fontId="27" fillId="0" borderId="0" xfId="1" applyFont="1" applyFill="1" applyAlignment="1">
      <alignment vertical="top"/>
    </xf>
    <xf numFmtId="43" fontId="19" fillId="47" borderId="0" xfId="1" applyFont="1" applyFill="1" applyAlignment="1">
      <alignment vertical="top"/>
    </xf>
    <xf numFmtId="166" fontId="25" fillId="0" borderId="0" xfId="0" applyNumberFormat="1" applyFont="1" applyBorder="1" applyAlignment="1">
      <alignment horizontal="right" vertical="top"/>
    </xf>
    <xf numFmtId="166" fontId="25" fillId="0" borderId="0" xfId="0" applyNumberFormat="1" applyFont="1" applyBorder="1">
      <alignment vertical="top"/>
    </xf>
    <xf numFmtId="166" fontId="19" fillId="46" borderId="0" xfId="0" applyNumberFormat="1" applyFont="1" applyFill="1" applyBorder="1" applyAlignment="1">
      <alignment horizontal="left" vertical="top"/>
    </xf>
    <xf numFmtId="166" fontId="19" fillId="46" borderId="0" xfId="0" applyNumberFormat="1" applyFont="1" applyFill="1" applyBorder="1">
      <alignment vertical="top"/>
    </xf>
    <xf numFmtId="43" fontId="26" fillId="0" borderId="0" xfId="0" applyNumberFormat="1" applyFont="1" applyFill="1">
      <alignment vertical="top"/>
    </xf>
    <xf numFmtId="10" fontId="19" fillId="0" borderId="0" xfId="0" applyNumberFormat="1" applyFont="1" applyFill="1">
      <alignment vertical="top"/>
    </xf>
    <xf numFmtId="43" fontId="19" fillId="0" borderId="0" xfId="0" applyNumberFormat="1" applyFont="1">
      <alignment vertical="top"/>
    </xf>
    <xf numFmtId="164" fontId="19" fillId="43" borderId="0" xfId="0" applyFont="1" applyFill="1">
      <alignment vertical="top"/>
    </xf>
    <xf numFmtId="43" fontId="19" fillId="0" borderId="0" xfId="0" applyNumberFormat="1" applyFont="1" applyFill="1">
      <alignment vertical="top"/>
    </xf>
    <xf numFmtId="164" fontId="24" fillId="0" borderId="0" xfId="0" applyFont="1" applyFill="1">
      <alignment vertical="top"/>
    </xf>
    <xf numFmtId="175" fontId="19" fillId="0" borderId="0" xfId="0" applyNumberFormat="1" applyFont="1" applyFill="1">
      <alignment vertical="top"/>
    </xf>
    <xf numFmtId="175" fontId="19" fillId="0" borderId="0" xfId="0" applyNumberFormat="1" applyFont="1">
      <alignment vertical="top"/>
    </xf>
    <xf numFmtId="175" fontId="19" fillId="0" borderId="0" xfId="1" applyNumberFormat="1" applyFont="1" applyAlignment="1">
      <alignment vertical="top"/>
    </xf>
    <xf numFmtId="173" fontId="19" fillId="0" borderId="0" xfId="0" applyNumberFormat="1" applyFont="1" applyFill="1">
      <alignment vertical="top"/>
    </xf>
    <xf numFmtId="175" fontId="24" fillId="0" borderId="0" xfId="0" applyNumberFormat="1" applyFont="1">
      <alignment vertical="top"/>
    </xf>
    <xf numFmtId="0" fontId="19" fillId="0" borderId="0" xfId="0" applyNumberFormat="1" applyFont="1">
      <alignment vertical="top"/>
    </xf>
    <xf numFmtId="0" fontId="19" fillId="0" borderId="0" xfId="0" applyNumberFormat="1" applyFont="1" applyAlignment="1">
      <alignment vertical="center" wrapText="1"/>
    </xf>
    <xf numFmtId="0" fontId="19" fillId="0" borderId="0" xfId="1" applyNumberFormat="1" applyFont="1" applyAlignment="1">
      <alignment vertical="top"/>
    </xf>
    <xf numFmtId="0" fontId="19" fillId="0" borderId="0" xfId="1" applyNumberFormat="1" applyFont="1" applyFill="1" applyAlignment="1">
      <alignment vertical="top"/>
    </xf>
    <xf numFmtId="0" fontId="19" fillId="0" borderId="0" xfId="0" applyNumberFormat="1" applyFont="1" applyFill="1">
      <alignment vertical="top"/>
    </xf>
    <xf numFmtId="0" fontId="24" fillId="0" borderId="0" xfId="1" applyNumberFormat="1" applyFont="1" applyAlignment="1">
      <alignment vertical="top"/>
    </xf>
    <xf numFmtId="0" fontId="0" fillId="0" borderId="0" xfId="1" applyNumberFormat="1" applyFont="1" applyAlignment="1"/>
    <xf numFmtId="0" fontId="0" fillId="33" borderId="0" xfId="0" applyNumberFormat="1" applyFill="1" applyAlignment="1"/>
    <xf numFmtId="0" fontId="25" fillId="0" borderId="0" xfId="0" applyNumberFormat="1" applyFont="1" applyBorder="1">
      <alignment vertical="top"/>
    </xf>
    <xf numFmtId="0" fontId="19" fillId="46" borderId="0" xfId="0" applyNumberFormat="1" applyFont="1" applyFill="1">
      <alignment vertical="top"/>
    </xf>
    <xf numFmtId="0" fontId="0" fillId="33" borderId="0" xfId="0" applyNumberFormat="1" applyFill="1">
      <alignment vertical="top"/>
    </xf>
    <xf numFmtId="175" fontId="19" fillId="0" borderId="0" xfId="1" applyNumberFormat="1" applyFont="1" applyFill="1" applyAlignment="1">
      <alignment vertical="top"/>
    </xf>
    <xf numFmtId="176" fontId="19" fillId="0" borderId="0" xfId="1" applyNumberFormat="1" applyFont="1" applyFill="1" applyAlignment="1">
      <alignment vertical="top"/>
    </xf>
    <xf numFmtId="175" fontId="0" fillId="33" borderId="0" xfId="0" applyNumberFormat="1" applyFill="1">
      <alignment vertical="top"/>
    </xf>
    <xf numFmtId="175" fontId="19" fillId="46" borderId="0" xfId="0" applyNumberFormat="1" applyFont="1" applyFill="1">
      <alignment vertical="top"/>
    </xf>
    <xf numFmtId="164" fontId="0" fillId="49" borderId="0" xfId="0" applyFill="1">
      <alignment vertical="top"/>
    </xf>
    <xf numFmtId="175" fontId="0" fillId="49" borderId="0" xfId="0" applyNumberFormat="1" applyFill="1">
      <alignment vertical="top"/>
    </xf>
    <xf numFmtId="164" fontId="34" fillId="49" borderId="0" xfId="0" applyFont="1" applyFill="1">
      <alignment vertical="top"/>
    </xf>
    <xf numFmtId="164" fontId="17" fillId="49" borderId="0" xfId="0" applyFont="1" applyFill="1">
      <alignment vertical="top"/>
    </xf>
    <xf numFmtId="175" fontId="34" fillId="49" borderId="0" xfId="0" applyNumberFormat="1" applyFont="1" applyFill="1">
      <alignment vertical="top"/>
    </xf>
    <xf numFmtId="179" fontId="36" fillId="0" borderId="0" xfId="60" applyFont="1">
      <alignment vertical="top"/>
    </xf>
    <xf numFmtId="164" fontId="36" fillId="49" borderId="0" xfId="0" applyFont="1" applyFill="1">
      <alignment vertical="top"/>
    </xf>
    <xf numFmtId="175" fontId="36" fillId="49" borderId="0" xfId="0" applyNumberFormat="1" applyFont="1" applyFill="1">
      <alignment vertical="top"/>
    </xf>
    <xf numFmtId="180" fontId="37" fillId="0" borderId="0" xfId="61" applyFont="1" applyBorder="1">
      <alignment vertical="top"/>
    </xf>
    <xf numFmtId="168" fontId="38" fillId="0" borderId="0" xfId="67" applyNumberFormat="1" applyFont="1" applyBorder="1">
      <alignment vertical="top"/>
    </xf>
    <xf numFmtId="168" fontId="36" fillId="0" borderId="0" xfId="68" applyNumberFormat="1" applyFont="1" applyBorder="1">
      <alignment horizontal="right" vertical="top"/>
    </xf>
    <xf numFmtId="180" fontId="36" fillId="0" borderId="0" xfId="61" applyFont="1" applyBorder="1">
      <alignment vertical="top"/>
    </xf>
    <xf numFmtId="164" fontId="37" fillId="0" borderId="0" xfId="0" applyFont="1" applyBorder="1">
      <alignment vertical="top"/>
    </xf>
    <xf numFmtId="0" fontId="38" fillId="0" borderId="0" xfId="67" applyFont="1" applyBorder="1">
      <alignment vertical="top"/>
    </xf>
    <xf numFmtId="0" fontId="36" fillId="0" borderId="0" xfId="68" applyFont="1" applyBorder="1">
      <alignment horizontal="right" vertical="top"/>
    </xf>
    <xf numFmtId="170" fontId="37" fillId="0" borderId="0" xfId="0" applyNumberFormat="1" applyFont="1" applyBorder="1">
      <alignment vertical="top"/>
    </xf>
    <xf numFmtId="170" fontId="38" fillId="0" borderId="0" xfId="67" applyNumberFormat="1" applyFont="1" applyBorder="1">
      <alignment vertical="top"/>
    </xf>
    <xf numFmtId="170" fontId="36" fillId="0" borderId="0" xfId="68" applyNumberFormat="1" applyFont="1" applyBorder="1">
      <alignment horizontal="right" vertical="top"/>
    </xf>
    <xf numFmtId="170" fontId="36" fillId="0" borderId="0" xfId="0" applyNumberFormat="1" applyFont="1" applyBorder="1">
      <alignment vertical="top"/>
    </xf>
    <xf numFmtId="164" fontId="36" fillId="0" borderId="0" xfId="0" applyFont="1">
      <alignment vertical="top"/>
    </xf>
    <xf numFmtId="175" fontId="25" fillId="0" borderId="0" xfId="0" applyNumberFormat="1" applyFont="1" applyBorder="1">
      <alignment vertical="top"/>
    </xf>
    <xf numFmtId="164" fontId="0" fillId="49" borderId="0" xfId="0" applyFont="1" applyFill="1">
      <alignment vertical="top"/>
    </xf>
    <xf numFmtId="164" fontId="19" fillId="0" borderId="0" xfId="62" applyNumberFormat="1" applyFont="1">
      <alignment vertical="top"/>
    </xf>
    <xf numFmtId="164" fontId="36" fillId="0" borderId="0" xfId="0" applyFont="1" applyFill="1">
      <alignment vertical="top"/>
    </xf>
    <xf numFmtId="175" fontId="36" fillId="0" borderId="0" xfId="0" applyNumberFormat="1" applyFont="1" applyFill="1">
      <alignment vertical="top"/>
    </xf>
    <xf numFmtId="0" fontId="19" fillId="0" borderId="0" xfId="1" applyNumberFormat="1" applyFont="1" applyAlignment="1"/>
    <xf numFmtId="177" fontId="0" fillId="33" borderId="0" xfId="1" applyNumberFormat="1" applyFont="1" applyFill="1"/>
    <xf numFmtId="177" fontId="25" fillId="0" borderId="0" xfId="1" applyNumberFormat="1" applyFont="1" applyBorder="1" applyAlignment="1">
      <alignment vertical="top"/>
    </xf>
    <xf numFmtId="177" fontId="19" fillId="0" borderId="0" xfId="1" applyNumberFormat="1" applyFont="1" applyAlignment="1">
      <alignment vertical="top"/>
    </xf>
    <xf numFmtId="43" fontId="36" fillId="0" borderId="0" xfId="0" applyNumberFormat="1" applyFont="1" applyFill="1">
      <alignment vertical="top"/>
    </xf>
    <xf numFmtId="178" fontId="36" fillId="0" borderId="0" xfId="2" applyFont="1" applyFill="1">
      <alignment vertical="top"/>
    </xf>
    <xf numFmtId="43" fontId="24" fillId="0" borderId="0" xfId="0" applyNumberFormat="1" applyFont="1" applyFill="1">
      <alignment vertical="top"/>
    </xf>
    <xf numFmtId="43" fontId="19" fillId="0" borderId="0" xfId="2" applyNumberFormat="1" applyFont="1" applyFill="1">
      <alignment vertical="top"/>
    </xf>
    <xf numFmtId="43" fontId="24" fillId="0" borderId="0" xfId="0" applyNumberFormat="1" applyFont="1">
      <alignment vertical="top"/>
    </xf>
    <xf numFmtId="0" fontId="19" fillId="0" borderId="0" xfId="0" applyNumberFormat="1" applyFont="1" applyFill="1" applyAlignment="1">
      <alignment vertical="top" wrapText="1"/>
    </xf>
    <xf numFmtId="43" fontId="36" fillId="0" borderId="0" xfId="0" applyNumberFormat="1" applyFont="1" applyFill="1" applyAlignment="1">
      <alignment vertical="top" wrapText="1"/>
    </xf>
    <xf numFmtId="0" fontId="19" fillId="0" borderId="0" xfId="1" applyNumberFormat="1" applyFont="1" applyFill="1" applyAlignment="1"/>
    <xf numFmtId="43" fontId="36" fillId="0" borderId="0" xfId="1" applyFont="1" applyFill="1" applyAlignment="1">
      <alignment vertical="top"/>
    </xf>
    <xf numFmtId="41" fontId="19" fillId="0" borderId="0" xfId="1" applyNumberFormat="1" applyFont="1" applyAlignment="1">
      <alignment vertical="top"/>
    </xf>
    <xf numFmtId="41" fontId="19" fillId="0" borderId="0" xfId="0" applyNumberFormat="1" applyFont="1">
      <alignment vertical="top"/>
    </xf>
    <xf numFmtId="0" fontId="24" fillId="51" borderId="0" xfId="66" applyNumberFormat="1" applyFill="1">
      <alignment vertical="top"/>
    </xf>
    <xf numFmtId="0" fontId="25" fillId="51" borderId="0" xfId="67" applyFill="1">
      <alignment vertical="top"/>
    </xf>
    <xf numFmtId="0" fontId="19" fillId="51" borderId="0" xfId="68" applyFill="1">
      <alignment horizontal="right" vertical="top"/>
    </xf>
    <xf numFmtId="0" fontId="19" fillId="51" borderId="0" xfId="0" applyNumberFormat="1" applyFont="1" applyFill="1">
      <alignment vertical="top"/>
    </xf>
    <xf numFmtId="164" fontId="19" fillId="51" borderId="0" xfId="0" applyFont="1" applyFill="1">
      <alignment vertical="top"/>
    </xf>
    <xf numFmtId="0" fontId="0" fillId="0" borderId="0" xfId="1" applyNumberFormat="1" applyFont="1" applyFill="1" applyAlignment="1"/>
    <xf numFmtId="164" fontId="0" fillId="0" borderId="0" xfId="0" applyFont="1" applyFill="1">
      <alignment vertical="top"/>
    </xf>
    <xf numFmtId="164" fontId="33" fillId="0" borderId="0" xfId="0" applyFont="1">
      <alignment vertical="top"/>
    </xf>
    <xf numFmtId="175" fontId="0" fillId="0" borderId="0" xfId="0" applyNumberFormat="1" applyFont="1" applyFill="1" applyBorder="1">
      <alignment vertical="top"/>
    </xf>
    <xf numFmtId="166" fontId="43" fillId="0" borderId="0" xfId="72" applyNumberFormat="1" applyFont="1" applyFill="1">
      <alignment vertical="top"/>
    </xf>
    <xf numFmtId="166" fontId="44" fillId="0" borderId="0" xfId="72" applyNumberFormat="1" applyFont="1" applyFill="1" applyAlignment="1">
      <alignment horizontal="center" vertical="top"/>
    </xf>
    <xf numFmtId="164" fontId="19" fillId="0" borderId="0" xfId="72" applyFont="1">
      <alignment vertical="top"/>
    </xf>
    <xf numFmtId="164" fontId="24" fillId="51" borderId="0" xfId="72" applyFont="1" applyFill="1" applyBorder="1">
      <alignment vertical="top"/>
    </xf>
    <xf numFmtId="164" fontId="19" fillId="51" borderId="0" xfId="72" applyFont="1" applyFill="1" applyBorder="1">
      <alignment vertical="top"/>
    </xf>
    <xf numFmtId="164" fontId="24" fillId="51" borderId="0" xfId="72" applyFont="1" applyFill="1" applyBorder="1" applyAlignment="1">
      <alignment horizontal="left" vertical="top"/>
    </xf>
    <xf numFmtId="164" fontId="45" fillId="0" borderId="0" xfId="72" applyFont="1" applyFill="1">
      <alignment vertical="top"/>
    </xf>
    <xf numFmtId="164" fontId="46" fillId="0" borderId="0" xfId="72" applyFont="1" applyFill="1">
      <alignment vertical="top"/>
    </xf>
    <xf numFmtId="164" fontId="47" fillId="53" borderId="10" xfId="72" applyFont="1" applyFill="1" applyBorder="1" applyAlignment="1">
      <alignment horizontal="centerContinuous" vertical="top"/>
    </xf>
    <xf numFmtId="164" fontId="48" fillId="53" borderId="10" xfId="72" applyFont="1" applyFill="1" applyBorder="1" applyAlignment="1">
      <alignment horizontal="centerContinuous" vertical="top"/>
    </xf>
    <xf numFmtId="164" fontId="49" fillId="53" borderId="10" xfId="72" applyFont="1" applyFill="1" applyBorder="1" applyAlignment="1">
      <alignment horizontal="centerContinuous" vertical="top"/>
    </xf>
    <xf numFmtId="164" fontId="48" fillId="53" borderId="11" xfId="72" applyFont="1" applyFill="1" applyBorder="1" applyAlignment="1">
      <alignment horizontal="centerContinuous" vertical="top"/>
    </xf>
    <xf numFmtId="164" fontId="24" fillId="0" borderId="0" xfId="72" applyFont="1" applyFill="1">
      <alignment vertical="top"/>
    </xf>
    <xf numFmtId="164" fontId="19" fillId="0" borderId="0" xfId="72" applyFont="1" applyFill="1">
      <alignment vertical="top"/>
    </xf>
    <xf numFmtId="164" fontId="19" fillId="0" borderId="12" xfId="72" applyFont="1" applyFill="1" applyBorder="1">
      <alignment vertical="top"/>
    </xf>
    <xf numFmtId="164" fontId="19" fillId="0" borderId="0" xfId="72" applyFont="1" applyFill="1" applyBorder="1">
      <alignment vertical="top"/>
    </xf>
    <xf numFmtId="164" fontId="19" fillId="0" borderId="0" xfId="72" applyFont="1" applyFill="1" applyBorder="1" applyAlignment="1">
      <alignment horizontal="center" vertical="top"/>
    </xf>
    <xf numFmtId="164" fontId="19" fillId="0" borderId="13" xfId="72" applyFont="1" applyFill="1" applyBorder="1">
      <alignment vertical="top"/>
    </xf>
    <xf numFmtId="164" fontId="19" fillId="54" borderId="14" xfId="72" applyFont="1" applyFill="1" applyBorder="1">
      <alignment vertical="top"/>
    </xf>
    <xf numFmtId="164" fontId="19" fillId="46" borderId="14" xfId="72" applyFont="1" applyFill="1" applyBorder="1">
      <alignment vertical="top"/>
    </xf>
    <xf numFmtId="164" fontId="47" fillId="54" borderId="15" xfId="72" applyFont="1" applyFill="1" applyBorder="1" applyAlignment="1">
      <alignment horizontal="center" vertical="top"/>
    </xf>
    <xf numFmtId="164" fontId="47" fillId="46" borderId="15" xfId="72" applyFont="1" applyFill="1" applyBorder="1" applyAlignment="1">
      <alignment horizontal="center" vertical="top"/>
    </xf>
    <xf numFmtId="164" fontId="19" fillId="54" borderId="16" xfId="72" applyFont="1" applyFill="1" applyBorder="1">
      <alignment vertical="top"/>
    </xf>
    <xf numFmtId="164" fontId="19" fillId="46" borderId="16" xfId="72" applyFont="1" applyFill="1" applyBorder="1">
      <alignment vertical="top"/>
    </xf>
    <xf numFmtId="164" fontId="45" fillId="46" borderId="10" xfId="72" applyFont="1" applyFill="1" applyBorder="1" applyAlignment="1">
      <alignment horizontal="centerContinuous" vertical="top"/>
    </xf>
    <xf numFmtId="164" fontId="46" fillId="46" borderId="10" xfId="72" applyFont="1" applyFill="1" applyBorder="1" applyAlignment="1">
      <alignment horizontal="centerContinuous" vertical="top"/>
    </xf>
    <xf numFmtId="164" fontId="46" fillId="46" borderId="11" xfId="72" applyFont="1" applyFill="1" applyBorder="1" applyAlignment="1">
      <alignment horizontal="centerContinuous" vertical="top"/>
    </xf>
    <xf numFmtId="164" fontId="19" fillId="0" borderId="17" xfId="72" applyFont="1" applyFill="1" applyBorder="1">
      <alignment vertical="top"/>
    </xf>
    <xf numFmtId="164" fontId="19" fillId="0" borderId="18" xfId="72" applyFont="1" applyFill="1" applyBorder="1">
      <alignment vertical="top"/>
    </xf>
    <xf numFmtId="164" fontId="19" fillId="0" borderId="18" xfId="72" applyFont="1" applyFill="1" applyBorder="1" applyAlignment="1">
      <alignment horizontal="center" vertical="top"/>
    </xf>
    <xf numFmtId="164" fontId="19" fillId="0" borderId="19" xfId="72" applyFont="1" applyFill="1" applyBorder="1">
      <alignment vertical="top"/>
    </xf>
    <xf numFmtId="164" fontId="50" fillId="0" borderId="0" xfId="72" applyFont="1" applyFill="1" applyBorder="1">
      <alignment vertical="top"/>
    </xf>
    <xf numFmtId="164" fontId="51" fillId="53" borderId="10" xfId="72" applyFont="1" applyFill="1" applyBorder="1" applyAlignment="1">
      <alignment horizontal="centerContinuous" vertical="top"/>
    </xf>
    <xf numFmtId="164" fontId="52" fillId="53" borderId="10" xfId="72" applyFont="1" applyFill="1" applyBorder="1" applyAlignment="1">
      <alignment horizontal="centerContinuous" vertical="top"/>
    </xf>
    <xf numFmtId="164" fontId="24" fillId="0" borderId="0" xfId="72" applyFont="1">
      <alignment vertical="top"/>
    </xf>
    <xf numFmtId="164" fontId="24" fillId="0" borderId="0" xfId="72" applyFont="1" applyAlignment="1">
      <alignment horizontal="center" vertical="top"/>
    </xf>
    <xf numFmtId="164" fontId="19" fillId="0" borderId="20" xfId="72" applyFont="1" applyBorder="1">
      <alignment vertical="top"/>
    </xf>
    <xf numFmtId="164" fontId="19" fillId="0" borderId="21" xfId="72" applyFont="1" applyBorder="1">
      <alignment vertical="top"/>
    </xf>
    <xf numFmtId="164" fontId="19" fillId="0" borderId="21" xfId="72" applyFont="1" applyBorder="1" applyAlignment="1">
      <alignment horizontal="center" vertical="top"/>
    </xf>
    <xf numFmtId="164" fontId="19" fillId="0" borderId="22" xfId="72" applyFont="1" applyBorder="1">
      <alignment vertical="top"/>
    </xf>
    <xf numFmtId="164" fontId="19" fillId="0" borderId="12" xfId="72" applyFont="1" applyBorder="1">
      <alignment vertical="top"/>
    </xf>
    <xf numFmtId="164" fontId="19" fillId="0" borderId="23" xfId="72" applyFont="1" applyBorder="1">
      <alignment vertical="top"/>
    </xf>
    <xf numFmtId="164" fontId="19" fillId="0" borderId="24" xfId="72" applyFont="1" applyBorder="1">
      <alignment vertical="top"/>
    </xf>
    <xf numFmtId="164" fontId="19" fillId="0" borderId="25" xfId="72" applyFont="1" applyBorder="1">
      <alignment vertical="top"/>
    </xf>
    <xf numFmtId="164" fontId="19" fillId="0" borderId="0" xfId="72" applyFont="1" applyBorder="1">
      <alignment vertical="top"/>
    </xf>
    <xf numFmtId="164" fontId="19" fillId="0" borderId="24" xfId="72" applyFont="1" applyBorder="1" applyAlignment="1">
      <alignment horizontal="center" vertical="top"/>
    </xf>
    <xf numFmtId="164" fontId="19" fillId="0" borderId="26" xfId="72" applyFont="1" applyBorder="1">
      <alignment vertical="top"/>
    </xf>
    <xf numFmtId="164" fontId="19" fillId="0" borderId="27" xfId="72" applyFont="1" applyBorder="1">
      <alignment vertical="top"/>
    </xf>
    <xf numFmtId="164" fontId="19" fillId="0" borderId="28" xfId="72" applyFont="1" applyBorder="1">
      <alignment vertical="top"/>
    </xf>
    <xf numFmtId="164" fontId="19" fillId="0" borderId="13" xfId="72" applyFont="1" applyBorder="1">
      <alignment vertical="top"/>
    </xf>
    <xf numFmtId="164" fontId="19" fillId="0" borderId="29" xfId="72" applyFont="1" applyBorder="1" applyAlignment="1">
      <alignment horizontal="right" vertical="top"/>
    </xf>
    <xf numFmtId="164" fontId="53" fillId="54" borderId="30" xfId="72" applyFont="1" applyFill="1" applyBorder="1" applyAlignment="1">
      <alignment horizontal="center" vertical="center"/>
    </xf>
    <xf numFmtId="164" fontId="19" fillId="0" borderId="31" xfId="72" applyFont="1" applyBorder="1">
      <alignment vertical="top"/>
    </xf>
    <xf numFmtId="164" fontId="19" fillId="0" borderId="0" xfId="72" applyFont="1" applyBorder="1" applyAlignment="1">
      <alignment vertical="center"/>
    </xf>
    <xf numFmtId="164" fontId="19" fillId="0" borderId="29" xfId="72" applyFont="1" applyBorder="1">
      <alignment vertical="top"/>
    </xf>
    <xf numFmtId="164" fontId="19" fillId="0" borderId="0" xfId="72" applyFont="1" applyBorder="1" applyAlignment="1">
      <alignment horizontal="right" vertical="top"/>
    </xf>
    <xf numFmtId="164" fontId="53" fillId="53" borderId="30" xfId="72" applyFont="1" applyFill="1" applyBorder="1" applyAlignment="1">
      <alignment horizontal="center" vertical="center"/>
    </xf>
    <xf numFmtId="164" fontId="54" fillId="0" borderId="29" xfId="72" applyFont="1" applyBorder="1" applyAlignment="1">
      <alignment vertical="center"/>
    </xf>
    <xf numFmtId="164" fontId="55" fillId="46" borderId="30" xfId="72" applyFont="1" applyFill="1" applyBorder="1" applyAlignment="1">
      <alignment horizontal="center" vertical="top"/>
    </xf>
    <xf numFmtId="164" fontId="54" fillId="0" borderId="31" xfId="72" applyFont="1" applyBorder="1" applyAlignment="1">
      <alignment vertical="center"/>
    </xf>
    <xf numFmtId="164" fontId="54" fillId="0" borderId="32" xfId="72" applyFont="1" applyBorder="1" applyAlignment="1">
      <alignment vertical="center"/>
    </xf>
    <xf numFmtId="164" fontId="56" fillId="53" borderId="30" xfId="72" applyFont="1" applyFill="1" applyBorder="1" applyAlignment="1">
      <alignment horizontal="center" vertical="center"/>
    </xf>
    <xf numFmtId="164" fontId="54" fillId="0" borderId="33" xfId="72" applyFont="1" applyBorder="1" applyAlignment="1">
      <alignment vertical="center"/>
    </xf>
    <xf numFmtId="164" fontId="54" fillId="0" borderId="0" xfId="72" applyFont="1" applyAlignment="1">
      <alignment vertical="center"/>
    </xf>
    <xf numFmtId="164" fontId="54" fillId="0" borderId="12" xfId="72" applyFont="1" applyBorder="1" applyAlignment="1">
      <alignment vertical="center"/>
    </xf>
    <xf numFmtId="164" fontId="54" fillId="0" borderId="29" xfId="72" applyFont="1" applyBorder="1" applyAlignment="1">
      <alignment horizontal="right" vertical="center"/>
    </xf>
    <xf numFmtId="164" fontId="54" fillId="0" borderId="0" xfId="72" applyFont="1" applyBorder="1" applyAlignment="1">
      <alignment horizontal="right" vertical="center"/>
    </xf>
    <xf numFmtId="164" fontId="19" fillId="0" borderId="0" xfId="72" applyFont="1" applyBorder="1" applyAlignment="1">
      <alignment horizontal="center" vertical="top" wrapText="1"/>
    </xf>
    <xf numFmtId="164" fontId="54" fillId="0" borderId="0" xfId="72" applyFont="1" applyBorder="1" applyAlignment="1">
      <alignment vertical="center"/>
    </xf>
    <xf numFmtId="164" fontId="19" fillId="0" borderId="32" xfId="72" applyFont="1" applyBorder="1">
      <alignment vertical="top"/>
    </xf>
    <xf numFmtId="164" fontId="19" fillId="0" borderId="33" xfId="72" applyFont="1" applyBorder="1">
      <alignment vertical="top"/>
    </xf>
    <xf numFmtId="164" fontId="54" fillId="0" borderId="13" xfId="72" applyFont="1" applyBorder="1" applyAlignment="1">
      <alignment vertical="center"/>
    </xf>
    <xf numFmtId="164" fontId="19" fillId="0" borderId="34" xfId="72" applyFont="1" applyBorder="1" applyAlignment="1">
      <alignment horizontal="right" vertical="top"/>
    </xf>
    <xf numFmtId="164" fontId="19" fillId="0" borderId="35" xfId="72" applyFont="1" applyBorder="1" applyAlignment="1">
      <alignment horizontal="center" vertical="top"/>
    </xf>
    <xf numFmtId="164" fontId="19" fillId="0" borderId="36" xfId="72" applyFont="1" applyBorder="1">
      <alignment vertical="top"/>
    </xf>
    <xf numFmtId="164" fontId="19" fillId="0" borderId="34" xfId="72" applyFont="1" applyBorder="1">
      <alignment vertical="top"/>
    </xf>
    <xf numFmtId="164" fontId="19" fillId="0" borderId="35" xfId="72" applyFont="1" applyBorder="1">
      <alignment vertical="top"/>
    </xf>
    <xf numFmtId="164" fontId="19" fillId="0" borderId="37" xfId="72" applyFont="1" applyBorder="1">
      <alignment vertical="top"/>
    </xf>
    <xf numFmtId="164" fontId="19" fillId="0" borderId="38" xfId="72" applyFont="1" applyBorder="1">
      <alignment vertical="top"/>
    </xf>
    <xf numFmtId="164" fontId="19" fillId="0" borderId="39" xfId="72" applyFont="1" applyBorder="1">
      <alignment vertical="top"/>
    </xf>
    <xf numFmtId="164" fontId="19" fillId="0" borderId="0" xfId="72" applyFont="1" applyAlignment="1">
      <alignment horizontal="center" vertical="top"/>
    </xf>
    <xf numFmtId="164" fontId="19" fillId="0" borderId="0" xfId="72" applyFont="1" applyFill="1" applyBorder="1" applyAlignment="1">
      <alignment horizontal="center" vertical="center"/>
    </xf>
    <xf numFmtId="164" fontId="19" fillId="0" borderId="17" xfId="72" applyFont="1" applyBorder="1">
      <alignment vertical="top"/>
    </xf>
    <xf numFmtId="164" fontId="19" fillId="0" borderId="18" xfId="72" applyFont="1" applyBorder="1" applyAlignment="1">
      <alignment horizontal="center" vertical="top"/>
    </xf>
    <xf numFmtId="164" fontId="19" fillId="0" borderId="19" xfId="72" applyFont="1" applyBorder="1" applyAlignment="1">
      <alignment vertical="center"/>
    </xf>
    <xf numFmtId="164" fontId="19" fillId="0" borderId="35" xfId="72" applyFont="1" applyBorder="1" applyAlignment="1">
      <alignment horizontal="right" vertical="top"/>
    </xf>
    <xf numFmtId="164" fontId="19" fillId="0" borderId="18" xfId="72" applyFont="1" applyBorder="1">
      <alignment vertical="top"/>
    </xf>
    <xf numFmtId="164" fontId="19" fillId="0" borderId="18" xfId="72" applyFont="1" applyBorder="1" applyAlignment="1">
      <alignment horizontal="right" vertical="top"/>
    </xf>
    <xf numFmtId="164" fontId="25" fillId="0" borderId="0" xfId="72" applyFont="1">
      <alignment vertical="top"/>
    </xf>
    <xf numFmtId="164" fontId="19" fillId="0" borderId="0" xfId="72" applyFont="1" applyAlignment="1">
      <alignment horizontal="right" vertical="top"/>
    </xf>
    <xf numFmtId="164" fontId="19" fillId="0" borderId="0" xfId="72" applyFont="1" applyAlignment="1">
      <alignment horizontal="center"/>
    </xf>
    <xf numFmtId="164" fontId="19" fillId="54" borderId="0" xfId="72" applyFont="1" applyFill="1" applyBorder="1" applyAlignment="1">
      <alignment horizontal="left" vertical="top"/>
    </xf>
    <xf numFmtId="164" fontId="19" fillId="0" borderId="0" xfId="72" applyFont="1" applyAlignment="1">
      <alignment horizontal="left" vertical="top"/>
    </xf>
    <xf numFmtId="164" fontId="19" fillId="53" borderId="0" xfId="72" applyFont="1" applyFill="1" applyBorder="1" applyAlignment="1">
      <alignment horizontal="left" vertical="top"/>
    </xf>
    <xf numFmtId="164" fontId="19" fillId="46" borderId="0" xfId="72" applyFont="1" applyFill="1" applyBorder="1" applyAlignment="1">
      <alignment horizontal="left" vertical="top"/>
    </xf>
    <xf numFmtId="164" fontId="19" fillId="44" borderId="0" xfId="72" applyFont="1" applyFill="1" applyBorder="1" applyAlignment="1">
      <alignment horizontal="left" vertical="top"/>
    </xf>
    <xf numFmtId="164" fontId="19" fillId="42" borderId="0" xfId="72" applyFont="1" applyFill="1" applyBorder="1" applyAlignment="1">
      <alignment horizontal="left" vertical="top"/>
    </xf>
    <xf numFmtId="164" fontId="24" fillId="0" borderId="0" xfId="72" applyFont="1" applyBorder="1">
      <alignment vertical="top"/>
    </xf>
    <xf numFmtId="164" fontId="25" fillId="0" borderId="0" xfId="72" applyFont="1" applyBorder="1">
      <alignment vertical="top"/>
    </xf>
    <xf numFmtId="164" fontId="26" fillId="0" borderId="0" xfId="72" applyFont="1" applyBorder="1">
      <alignment vertical="top"/>
    </xf>
    <xf numFmtId="164" fontId="27" fillId="0" borderId="0" xfId="72" applyFont="1" applyBorder="1">
      <alignment vertical="top"/>
    </xf>
    <xf numFmtId="164" fontId="19" fillId="54" borderId="0" xfId="72" applyFont="1" applyFill="1" applyBorder="1">
      <alignment vertical="top"/>
    </xf>
    <xf numFmtId="164" fontId="19" fillId="53" borderId="0" xfId="72" applyFont="1" applyFill="1" applyBorder="1">
      <alignment vertical="top"/>
    </xf>
    <xf numFmtId="164" fontId="26" fillId="53" borderId="0" xfId="72" applyFont="1" applyFill="1" applyBorder="1">
      <alignment vertical="top"/>
    </xf>
    <xf numFmtId="164" fontId="19" fillId="46" borderId="0" xfId="72" applyFont="1" applyFill="1" applyBorder="1">
      <alignment vertical="top"/>
    </xf>
    <xf numFmtId="164" fontId="19" fillId="44" borderId="0" xfId="72" applyFont="1" applyFill="1" applyBorder="1">
      <alignment vertical="top"/>
    </xf>
    <xf numFmtId="164" fontId="19" fillId="55" borderId="0" xfId="72" applyFont="1" applyFill="1" applyBorder="1">
      <alignment vertical="top"/>
    </xf>
    <xf numFmtId="164" fontId="19" fillId="42" borderId="0" xfId="72" applyFont="1" applyFill="1" applyBorder="1">
      <alignment vertical="top"/>
    </xf>
    <xf numFmtId="164" fontId="25" fillId="0" borderId="0" xfId="72" applyFont="1" applyFill="1">
      <alignment vertical="top"/>
    </xf>
    <xf numFmtId="164" fontId="19" fillId="56" borderId="0" xfId="72" applyFont="1" applyFill="1" applyBorder="1">
      <alignment vertical="top"/>
    </xf>
    <xf numFmtId="164" fontId="19" fillId="57" borderId="0" xfId="72" applyFont="1" applyFill="1" applyBorder="1">
      <alignment vertical="top"/>
    </xf>
    <xf numFmtId="164" fontId="19" fillId="52" borderId="0" xfId="72" applyFont="1" applyFill="1" applyBorder="1">
      <alignment vertical="top"/>
    </xf>
    <xf numFmtId="164" fontId="19" fillId="58" borderId="0" xfId="72" applyFont="1" applyFill="1" applyBorder="1">
      <alignment vertical="top"/>
    </xf>
    <xf numFmtId="164" fontId="17" fillId="53" borderId="0" xfId="72" applyFont="1" applyFill="1">
      <alignment vertical="top"/>
    </xf>
    <xf numFmtId="164" fontId="17" fillId="53" borderId="0" xfId="72" applyFont="1" applyFill="1" applyAlignment="1">
      <alignment wrapText="1"/>
    </xf>
    <xf numFmtId="0" fontId="57" fillId="53" borderId="0" xfId="72" applyNumberFormat="1" applyFont="1" applyFill="1" applyAlignment="1">
      <alignment horizontal="left" vertical="center" wrapText="1"/>
    </xf>
    <xf numFmtId="164" fontId="17" fillId="53" borderId="0" xfId="72" applyFont="1" applyFill="1" applyAlignment="1">
      <alignment vertical="top" wrapText="1"/>
    </xf>
    <xf numFmtId="178" fontId="2" fillId="50" borderId="0" xfId="2" applyFont="1" applyFill="1" applyBorder="1" applyAlignment="1"/>
    <xf numFmtId="164" fontId="19" fillId="0" borderId="0" xfId="72" applyFont="1" applyBorder="1" applyAlignment="1">
      <alignment horizontal="center" vertical="top"/>
    </xf>
    <xf numFmtId="164" fontId="19" fillId="59" borderId="14" xfId="72" applyFont="1" applyFill="1" applyBorder="1">
      <alignment vertical="top"/>
    </xf>
    <xf numFmtId="164" fontId="47" fillId="59" borderId="15" xfId="72" applyFont="1" applyFill="1" applyBorder="1" applyAlignment="1">
      <alignment horizontal="center" vertical="top"/>
    </xf>
    <xf numFmtId="164" fontId="19" fillId="59" borderId="16" xfId="72" applyFont="1" applyFill="1" applyBorder="1">
      <alignment vertical="top"/>
    </xf>
    <xf numFmtId="41" fontId="0" fillId="33" borderId="0" xfId="0" applyNumberFormat="1" applyFill="1">
      <alignment vertical="top"/>
    </xf>
    <xf numFmtId="41" fontId="25" fillId="0" borderId="0" xfId="0" applyNumberFormat="1" applyFont="1" applyBorder="1">
      <alignment vertical="top"/>
    </xf>
    <xf numFmtId="0" fontId="2" fillId="0" borderId="0" xfId="0" applyNumberFormat="1" applyFont="1">
      <alignment vertical="top"/>
    </xf>
    <xf numFmtId="170" fontId="24" fillId="0" borderId="0" xfId="0" applyNumberFormat="1" applyFont="1" applyFill="1" applyBorder="1">
      <alignment vertical="top"/>
    </xf>
    <xf numFmtId="170" fontId="31" fillId="0" borderId="0" xfId="0" applyNumberFormat="1" applyFont="1" applyFill="1" applyBorder="1">
      <alignment vertical="top"/>
    </xf>
    <xf numFmtId="43" fontId="19" fillId="0" borderId="0" xfId="1" applyFont="1" applyFill="1" applyBorder="1" applyAlignment="1">
      <alignment vertical="top"/>
    </xf>
    <xf numFmtId="180" fontId="19" fillId="0" borderId="0" xfId="61" applyFont="1" applyFill="1" applyBorder="1">
      <alignment vertical="top"/>
    </xf>
    <xf numFmtId="166" fontId="19" fillId="0" borderId="0" xfId="62" applyNumberFormat="1" applyFont="1" applyFill="1" applyBorder="1">
      <alignment vertical="top"/>
    </xf>
    <xf numFmtId="164" fontId="24" fillId="0" borderId="0" xfId="0" applyFont="1" applyFill="1" applyBorder="1">
      <alignment vertical="top"/>
    </xf>
    <xf numFmtId="164" fontId="19" fillId="0" borderId="0" xfId="0" applyFont="1" applyFill="1" applyBorder="1">
      <alignment vertical="top"/>
    </xf>
    <xf numFmtId="164" fontId="0" fillId="0" borderId="0" xfId="0" applyFill="1">
      <alignment vertical="top"/>
    </xf>
    <xf numFmtId="180" fontId="24" fillId="0" borderId="0" xfId="61" applyFont="1" applyFill="1" applyBorder="1">
      <alignment vertical="top"/>
    </xf>
    <xf numFmtId="166" fontId="19" fillId="0" borderId="0" xfId="0" applyNumberFormat="1" applyFont="1" applyFill="1">
      <alignment vertical="top"/>
    </xf>
    <xf numFmtId="166" fontId="29" fillId="0" borderId="0" xfId="0" applyNumberFormat="1" applyFont="1" applyFill="1">
      <alignment vertical="top"/>
    </xf>
    <xf numFmtId="166" fontId="19" fillId="0" borderId="0" xfId="0" applyNumberFormat="1" applyFont="1" applyFill="1" applyBorder="1">
      <alignment vertical="top"/>
    </xf>
    <xf numFmtId="0" fontId="24" fillId="60" borderId="0" xfId="66" applyNumberFormat="1" applyFill="1">
      <alignment vertical="top"/>
    </xf>
    <xf numFmtId="0" fontId="25" fillId="60" borderId="0" xfId="67" applyFill="1">
      <alignment vertical="top"/>
    </xf>
    <xf numFmtId="0" fontId="19" fillId="60" borderId="0" xfId="68" applyFill="1">
      <alignment horizontal="right" vertical="top"/>
    </xf>
    <xf numFmtId="0" fontId="19" fillId="60" borderId="0" xfId="0" applyNumberFormat="1" applyFont="1" applyFill="1">
      <alignment vertical="top"/>
    </xf>
    <xf numFmtId="164" fontId="19" fillId="60" borderId="0" xfId="0" applyFont="1" applyFill="1">
      <alignment vertical="top"/>
    </xf>
    <xf numFmtId="43" fontId="19" fillId="60" borderId="0" xfId="1" applyFont="1" applyFill="1" applyAlignment="1">
      <alignment vertical="top"/>
    </xf>
    <xf numFmtId="164" fontId="17" fillId="60" borderId="0" xfId="0" applyFont="1" applyFill="1">
      <alignment vertical="top"/>
    </xf>
    <xf numFmtId="164" fontId="0" fillId="60" borderId="0" xfId="0" applyFill="1">
      <alignment vertical="top"/>
    </xf>
    <xf numFmtId="175" fontId="0" fillId="60" borderId="0" xfId="0" applyNumberFormat="1" applyFill="1">
      <alignment vertical="top"/>
    </xf>
    <xf numFmtId="164" fontId="33" fillId="0" borderId="0" xfId="72" applyFont="1" applyBorder="1">
      <alignment vertical="top"/>
    </xf>
    <xf numFmtId="0" fontId="0" fillId="53" borderId="0" xfId="0" applyNumberFormat="1" applyFill="1">
      <alignment vertical="top"/>
    </xf>
    <xf numFmtId="164" fontId="19" fillId="53" borderId="0" xfId="0" applyFont="1" applyFill="1" applyAlignment="1">
      <alignment vertical="center" wrapText="1"/>
    </xf>
    <xf numFmtId="174" fontId="19" fillId="54" borderId="0" xfId="2" applyNumberFormat="1" applyFont="1" applyFill="1">
      <alignment vertical="top"/>
    </xf>
    <xf numFmtId="175" fontId="19" fillId="54" borderId="0" xfId="0" applyNumberFormat="1" applyFont="1" applyFill="1">
      <alignment vertical="top"/>
    </xf>
    <xf numFmtId="164" fontId="19" fillId="54" borderId="0" xfId="0" applyFont="1" applyFill="1">
      <alignment vertical="top"/>
    </xf>
    <xf numFmtId="178" fontId="19" fillId="54" borderId="0" xfId="2" applyFont="1" applyFill="1">
      <alignment vertical="top"/>
    </xf>
    <xf numFmtId="180" fontId="19" fillId="54" borderId="0" xfId="61" applyFont="1" applyFill="1" applyBorder="1" applyAlignment="1">
      <alignment horizontal="right" vertical="top"/>
    </xf>
    <xf numFmtId="164" fontId="0" fillId="54" borderId="0" xfId="0" applyFill="1">
      <alignment vertical="top"/>
    </xf>
    <xf numFmtId="0" fontId="0" fillId="54" borderId="0" xfId="0" applyNumberFormat="1" applyFill="1">
      <alignment vertical="top"/>
    </xf>
    <xf numFmtId="43" fontId="24" fillId="0" borderId="0" xfId="66" applyNumberFormat="1">
      <alignment vertical="top"/>
    </xf>
    <xf numFmtId="43" fontId="25" fillId="0" borderId="0" xfId="67" applyNumberFormat="1" applyFill="1">
      <alignment vertical="top"/>
    </xf>
    <xf numFmtId="43" fontId="19" fillId="0" borderId="0" xfId="68" applyNumberFormat="1">
      <alignment horizontal="right" vertical="top"/>
    </xf>
    <xf numFmtId="43" fontId="24" fillId="46" borderId="0" xfId="66" applyNumberFormat="1" applyFill="1">
      <alignment vertical="top"/>
    </xf>
    <xf numFmtId="43" fontId="24" fillId="0" borderId="0" xfId="66" applyNumberFormat="1" applyFill="1">
      <alignment vertical="top"/>
    </xf>
    <xf numFmtId="43" fontId="19" fillId="0" borderId="0" xfId="68" applyNumberFormat="1" applyFill="1">
      <alignment horizontal="right" vertical="top"/>
    </xf>
    <xf numFmtId="43" fontId="37" fillId="0" borderId="0" xfId="66" applyNumberFormat="1" applyFont="1">
      <alignment vertical="top"/>
    </xf>
    <xf numFmtId="43" fontId="38" fillId="0" borderId="0" xfId="67" applyNumberFormat="1" applyFont="1" applyFill="1">
      <alignment vertical="top"/>
    </xf>
    <xf numFmtId="43" fontId="36" fillId="0" borderId="0" xfId="68" applyNumberFormat="1" applyFont="1">
      <alignment horizontal="right" vertical="top"/>
    </xf>
    <xf numFmtId="43" fontId="37" fillId="0" borderId="0" xfId="66" applyNumberFormat="1" applyFont="1" applyFill="1">
      <alignment vertical="top"/>
    </xf>
    <xf numFmtId="43" fontId="36" fillId="0" borderId="0" xfId="68" applyNumberFormat="1" applyFont="1" applyFill="1">
      <alignment horizontal="right" vertical="top"/>
    </xf>
    <xf numFmtId="43" fontId="36" fillId="0" borderId="0" xfId="1" applyFont="1" applyFill="1" applyAlignment="1"/>
    <xf numFmtId="43" fontId="0" fillId="0" borderId="0" xfId="0" applyNumberFormat="1">
      <alignment vertical="top"/>
    </xf>
    <xf numFmtId="43" fontId="19" fillId="0" borderId="0" xfId="66" applyNumberFormat="1" applyFont="1">
      <alignment vertical="top"/>
    </xf>
    <xf numFmtId="43" fontId="19" fillId="0" borderId="0" xfId="0" applyNumberFormat="1" applyFont="1" applyAlignment="1">
      <alignment vertical="center"/>
    </xf>
    <xf numFmtId="43" fontId="31" fillId="0" borderId="0" xfId="67" applyNumberFormat="1" applyFont="1" applyFill="1">
      <alignment vertical="top"/>
    </xf>
    <xf numFmtId="43" fontId="36" fillId="0" borderId="0" xfId="1" applyFont="1" applyAlignment="1">
      <alignment vertical="top"/>
    </xf>
    <xf numFmtId="43" fontId="19" fillId="0" borderId="0" xfId="66" applyNumberFormat="1" applyFont="1" applyFill="1">
      <alignment vertical="top"/>
    </xf>
    <xf numFmtId="43" fontId="35" fillId="0" borderId="0" xfId="67" applyNumberFormat="1" applyFont="1" applyFill="1">
      <alignment vertical="top"/>
    </xf>
    <xf numFmtId="43" fontId="15" fillId="0" borderId="0" xfId="68" applyNumberFormat="1" applyFont="1">
      <alignment horizontal="right" vertical="top"/>
    </xf>
    <xf numFmtId="43" fontId="15" fillId="0" borderId="0" xfId="0" applyNumberFormat="1" applyFont="1">
      <alignment vertical="top"/>
    </xf>
    <xf numFmtId="43" fontId="15" fillId="0" borderId="0" xfId="1" applyFont="1" applyAlignment="1">
      <alignment vertical="top"/>
    </xf>
    <xf numFmtId="43" fontId="24" fillId="43" borderId="0" xfId="66" applyNumberFormat="1" applyFill="1">
      <alignment vertical="top"/>
    </xf>
    <xf numFmtId="43" fontId="25" fillId="43" borderId="0" xfId="67" applyNumberFormat="1" applyFill="1">
      <alignment vertical="top"/>
    </xf>
    <xf numFmtId="43" fontId="19" fillId="43" borderId="0" xfId="68" applyNumberFormat="1" applyFill="1">
      <alignment horizontal="right" vertical="top"/>
    </xf>
    <xf numFmtId="43" fontId="19" fillId="43" borderId="0" xfId="0" applyNumberFormat="1" applyFont="1" applyFill="1">
      <alignment vertical="top"/>
    </xf>
    <xf numFmtId="170" fontId="19" fillId="0" borderId="0" xfId="1" applyNumberFormat="1" applyFont="1" applyAlignment="1">
      <alignment vertical="top"/>
    </xf>
    <xf numFmtId="178" fontId="19" fillId="0" borderId="0" xfId="2" applyFont="1">
      <alignment vertical="top"/>
    </xf>
    <xf numFmtId="164" fontId="36" fillId="0" borderId="0" xfId="1" applyNumberFormat="1" applyFont="1" applyAlignment="1">
      <alignment vertical="top"/>
    </xf>
    <xf numFmtId="43" fontId="24" fillId="0" borderId="0" xfId="67" applyNumberFormat="1" applyFont="1" applyFill="1">
      <alignment vertical="top"/>
    </xf>
    <xf numFmtId="2" fontId="0" fillId="54" borderId="0" xfId="0" applyNumberFormat="1" applyFont="1" applyFill="1" applyBorder="1">
      <alignment vertical="top"/>
    </xf>
    <xf numFmtId="182" fontId="19" fillId="0" borderId="0" xfId="62" applyNumberFormat="1" applyFont="1">
      <alignment vertical="top"/>
    </xf>
    <xf numFmtId="182" fontId="19" fillId="54" borderId="0" xfId="62" applyNumberFormat="1" applyFont="1" applyFill="1">
      <alignment vertical="top"/>
    </xf>
    <xf numFmtId="43" fontId="36" fillId="0" borderId="0" xfId="0" applyNumberFormat="1" applyFont="1">
      <alignment vertical="top"/>
    </xf>
    <xf numFmtId="43" fontId="36" fillId="0" borderId="0" xfId="0" applyNumberFormat="1" applyFont="1" applyAlignment="1">
      <alignment vertical="top" wrapText="1"/>
    </xf>
    <xf numFmtId="43" fontId="24" fillId="0" borderId="0" xfId="68" applyNumberFormat="1" applyFont="1" applyFill="1">
      <alignment horizontal="right" vertical="top"/>
    </xf>
    <xf numFmtId="43" fontId="24" fillId="0" borderId="0" xfId="2" applyNumberFormat="1" applyFont="1" applyFill="1">
      <alignment vertical="top"/>
    </xf>
    <xf numFmtId="43" fontId="15" fillId="0" borderId="0" xfId="66" applyNumberFormat="1" applyFont="1">
      <alignment vertical="top"/>
    </xf>
    <xf numFmtId="43" fontId="33" fillId="0" borderId="0" xfId="59" applyNumberFormat="1">
      <alignment vertical="top"/>
    </xf>
    <xf numFmtId="178" fontId="36" fillId="0" borderId="0" xfId="2" applyFont="1">
      <alignment vertical="top"/>
    </xf>
    <xf numFmtId="178" fontId="19" fillId="0" borderId="0" xfId="2" applyFont="1" applyFill="1">
      <alignment vertical="top"/>
    </xf>
    <xf numFmtId="178" fontId="37" fillId="0" borderId="0" xfId="2" applyFont="1">
      <alignment vertical="top"/>
    </xf>
    <xf numFmtId="178" fontId="38" fillId="0" borderId="0" xfId="2" applyFont="1" applyFill="1">
      <alignment vertical="top"/>
    </xf>
    <xf numFmtId="178" fontId="24" fillId="0" borderId="0" xfId="2" applyFont="1">
      <alignment vertical="top"/>
    </xf>
    <xf numFmtId="178" fontId="25" fillId="0" borderId="0" xfId="2" applyFont="1" applyFill="1">
      <alignment vertical="top"/>
    </xf>
    <xf numFmtId="178" fontId="0" fillId="0" borderId="0" xfId="2" applyFont="1">
      <alignment vertical="top"/>
    </xf>
    <xf numFmtId="2" fontId="19" fillId="54" borderId="0" xfId="1" applyNumberFormat="1" applyFont="1" applyFill="1" applyAlignment="1">
      <alignment vertical="top"/>
    </xf>
    <xf numFmtId="178" fontId="24" fillId="0" borderId="0" xfId="2" applyFont="1" applyFill="1">
      <alignment vertical="top"/>
    </xf>
    <xf numFmtId="170" fontId="36" fillId="0" borderId="0" xfId="0" applyNumberFormat="1" applyFont="1" applyFill="1">
      <alignment vertical="top"/>
    </xf>
    <xf numFmtId="164" fontId="27" fillId="0" borderId="0" xfId="62" applyNumberFormat="1" applyFont="1" applyFill="1">
      <alignment vertical="top"/>
    </xf>
    <xf numFmtId="43" fontId="60" fillId="0" borderId="0" xfId="66" applyNumberFormat="1" applyFont="1" applyFill="1">
      <alignment vertical="top"/>
    </xf>
    <xf numFmtId="43" fontId="61" fillId="0" borderId="0" xfId="67" applyNumberFormat="1" applyFont="1" applyFill="1">
      <alignment vertical="top"/>
    </xf>
    <xf numFmtId="43" fontId="40" fillId="0" borderId="0" xfId="68" applyNumberFormat="1" applyFont="1" applyFill="1">
      <alignment horizontal="right" vertical="top"/>
    </xf>
    <xf numFmtId="43" fontId="40" fillId="0" borderId="0" xfId="1" applyFont="1" applyFill="1" applyAlignment="1">
      <alignment vertical="top"/>
    </xf>
    <xf numFmtId="164" fontId="40" fillId="0" borderId="0" xfId="0" applyFont="1">
      <alignment vertical="top"/>
    </xf>
    <xf numFmtId="164" fontId="40" fillId="0" borderId="0" xfId="0" applyFont="1" applyFill="1">
      <alignment vertical="top"/>
    </xf>
    <xf numFmtId="43" fontId="36" fillId="49" borderId="0" xfId="0" applyNumberFormat="1" applyFont="1" applyFill="1">
      <alignment vertical="top"/>
    </xf>
    <xf numFmtId="164" fontId="17" fillId="49" borderId="41" xfId="0" applyFont="1" applyFill="1" applyBorder="1">
      <alignment vertical="top"/>
    </xf>
    <xf numFmtId="166" fontId="0" fillId="49" borderId="0" xfId="0" applyNumberFormat="1" applyFont="1" applyFill="1">
      <alignment vertical="top"/>
    </xf>
    <xf numFmtId="166" fontId="33" fillId="0" borderId="0" xfId="0" applyNumberFormat="1" applyFont="1">
      <alignment vertical="top"/>
    </xf>
    <xf numFmtId="0" fontId="40" fillId="0" borderId="0" xfId="61" applyNumberFormat="1" applyFont="1" applyBorder="1">
      <alignment vertical="top"/>
    </xf>
    <xf numFmtId="180" fontId="40" fillId="0" borderId="0" xfId="61" applyFont="1" applyBorder="1">
      <alignment vertical="top"/>
    </xf>
    <xf numFmtId="177" fontId="40" fillId="0" borderId="0" xfId="1" applyNumberFormat="1" applyFont="1" applyBorder="1" applyAlignment="1">
      <alignment vertical="top"/>
    </xf>
    <xf numFmtId="0" fontId="40" fillId="0" borderId="0" xfId="0" applyNumberFormat="1" applyFont="1" applyBorder="1">
      <alignment vertical="top"/>
    </xf>
    <xf numFmtId="170" fontId="40" fillId="0" borderId="0" xfId="0" applyNumberFormat="1" applyFont="1" applyBorder="1">
      <alignment vertical="top"/>
    </xf>
    <xf numFmtId="0" fontId="40" fillId="0" borderId="0" xfId="0" applyNumberFormat="1" applyFont="1">
      <alignment vertical="top"/>
    </xf>
    <xf numFmtId="175" fontId="40" fillId="0" borderId="0" xfId="61" applyNumberFormat="1" applyFont="1" applyBorder="1">
      <alignment vertical="top"/>
    </xf>
    <xf numFmtId="41" fontId="40" fillId="0" borderId="0" xfId="61" applyNumberFormat="1" applyFont="1" applyBorder="1">
      <alignment vertical="top"/>
    </xf>
    <xf numFmtId="175" fontId="40" fillId="0" borderId="0" xfId="0" applyNumberFormat="1" applyFont="1" applyBorder="1">
      <alignment vertical="top"/>
    </xf>
    <xf numFmtId="41" fontId="40" fillId="0" borderId="0" xfId="0" applyNumberFormat="1" applyFont="1" applyBorder="1">
      <alignment vertical="top"/>
    </xf>
    <xf numFmtId="0" fontId="40" fillId="0" borderId="0" xfId="0" applyNumberFormat="1" applyFont="1" applyFill="1">
      <alignment vertical="top"/>
    </xf>
    <xf numFmtId="43" fontId="36" fillId="49" borderId="41" xfId="0" applyNumberFormat="1" applyFont="1" applyFill="1" applyBorder="1">
      <alignment vertical="top"/>
    </xf>
    <xf numFmtId="43" fontId="36" fillId="49" borderId="0" xfId="62" applyNumberFormat="1" applyFont="1" applyFill="1" applyBorder="1">
      <alignment vertical="top"/>
    </xf>
    <xf numFmtId="43" fontId="15" fillId="49" borderId="0" xfId="0" applyNumberFormat="1" applyFont="1" applyFill="1" applyBorder="1">
      <alignment vertical="top"/>
    </xf>
    <xf numFmtId="182" fontId="17" fillId="49" borderId="41" xfId="0" applyNumberFormat="1" applyFont="1" applyFill="1" applyBorder="1">
      <alignment vertical="top"/>
    </xf>
    <xf numFmtId="165" fontId="24" fillId="46" borderId="0" xfId="66" applyNumberFormat="1" applyFill="1">
      <alignment vertical="top"/>
    </xf>
    <xf numFmtId="165" fontId="25" fillId="46" borderId="0" xfId="67" applyNumberFormat="1" applyFill="1">
      <alignment vertical="top"/>
    </xf>
    <xf numFmtId="165" fontId="19" fillId="46" borderId="0" xfId="68" applyNumberFormat="1" applyFill="1">
      <alignment horizontal="right" vertical="top"/>
    </xf>
    <xf numFmtId="165" fontId="19" fillId="46" borderId="0" xfId="0" applyNumberFormat="1" applyFont="1" applyFill="1">
      <alignment vertical="top"/>
    </xf>
    <xf numFmtId="165" fontId="19" fillId="46" borderId="0" xfId="1" applyNumberFormat="1" applyFont="1" applyFill="1" applyAlignment="1">
      <alignment vertical="top"/>
    </xf>
    <xf numFmtId="165" fontId="24" fillId="0" borderId="0" xfId="66" applyNumberFormat="1">
      <alignment vertical="top"/>
    </xf>
    <xf numFmtId="165" fontId="25" fillId="0" borderId="0" xfId="67" applyNumberFormat="1" applyFill="1">
      <alignment vertical="top"/>
    </xf>
    <xf numFmtId="165" fontId="19" fillId="0" borderId="0" xfId="68" applyNumberFormat="1">
      <alignment horizontal="right" vertical="top"/>
    </xf>
    <xf numFmtId="165" fontId="19" fillId="0" borderId="0" xfId="0" applyNumberFormat="1" applyFont="1">
      <alignment vertical="top"/>
    </xf>
    <xf numFmtId="165" fontId="19" fillId="0" borderId="0" xfId="1" applyNumberFormat="1" applyFont="1" applyAlignment="1">
      <alignment vertical="top"/>
    </xf>
    <xf numFmtId="165" fontId="19" fillId="0" borderId="0" xfId="0" applyNumberFormat="1" applyFont="1" applyFill="1">
      <alignment vertical="top"/>
    </xf>
    <xf numFmtId="165" fontId="24" fillId="0" borderId="0" xfId="66" applyNumberFormat="1" applyFill="1">
      <alignment vertical="top"/>
    </xf>
    <xf numFmtId="165" fontId="19" fillId="0" borderId="0" xfId="68" applyNumberFormat="1" applyFill="1">
      <alignment horizontal="right" vertical="top"/>
    </xf>
    <xf numFmtId="165" fontId="36" fillId="0" borderId="0" xfId="0" applyNumberFormat="1" applyFont="1" applyFill="1">
      <alignment vertical="top"/>
    </xf>
    <xf numFmtId="165" fontId="36" fillId="0" borderId="0" xfId="2" applyNumberFormat="1" applyFont="1" applyFill="1">
      <alignment vertical="top"/>
    </xf>
    <xf numFmtId="165" fontId="36" fillId="0" borderId="0" xfId="1" applyNumberFormat="1" applyFont="1" applyFill="1" applyAlignment="1">
      <alignment vertical="top"/>
    </xf>
    <xf numFmtId="165" fontId="19" fillId="0" borderId="0" xfId="1" applyNumberFormat="1" applyFont="1" applyFill="1" applyAlignment="1">
      <alignment vertical="top"/>
    </xf>
    <xf numFmtId="165" fontId="24" fillId="0" borderId="0" xfId="1" applyNumberFormat="1" applyFont="1" applyAlignment="1">
      <alignment vertical="top"/>
    </xf>
    <xf numFmtId="165" fontId="25" fillId="0" borderId="0" xfId="1" applyNumberFormat="1" applyFont="1" applyFill="1" applyAlignment="1">
      <alignment vertical="top"/>
    </xf>
    <xf numFmtId="165" fontId="19" fillId="0" borderId="0" xfId="1" applyNumberFormat="1" applyFont="1" applyAlignment="1">
      <alignment horizontal="right" vertical="top"/>
    </xf>
    <xf numFmtId="165" fontId="36" fillId="0" borderId="0" xfId="0" applyNumberFormat="1" applyFont="1" applyFill="1" applyBorder="1">
      <alignment vertical="top"/>
    </xf>
    <xf numFmtId="165" fontId="36" fillId="0" borderId="0" xfId="0" applyNumberFormat="1" applyFont="1" applyFill="1" applyAlignment="1">
      <alignment vertical="top" wrapText="1"/>
    </xf>
    <xf numFmtId="165" fontId="37" fillId="0" borderId="0" xfId="66" applyNumberFormat="1" applyFont="1" applyFill="1">
      <alignment vertical="top"/>
    </xf>
    <xf numFmtId="165" fontId="38" fillId="0" borderId="0" xfId="67" applyNumberFormat="1" applyFont="1" applyFill="1">
      <alignment vertical="top"/>
    </xf>
    <xf numFmtId="165" fontId="36" fillId="0" borderId="0" xfId="68" applyNumberFormat="1" applyFont="1" applyFill="1">
      <alignment horizontal="right" vertical="top"/>
    </xf>
    <xf numFmtId="165" fontId="36" fillId="0" borderId="0" xfId="1" applyNumberFormat="1" applyFont="1" applyFill="1" applyAlignment="1"/>
    <xf numFmtId="165" fontId="36" fillId="0" borderId="0" xfId="1" applyNumberFormat="1" applyFont="1" applyAlignment="1">
      <alignment vertical="top"/>
    </xf>
    <xf numFmtId="165" fontId="24" fillId="0" borderId="0" xfId="67" applyNumberFormat="1" applyFont="1" applyFill="1">
      <alignment vertical="top"/>
    </xf>
    <xf numFmtId="165" fontId="37" fillId="0" borderId="0" xfId="66" applyNumberFormat="1" applyFont="1">
      <alignment vertical="top"/>
    </xf>
    <xf numFmtId="165" fontId="36" fillId="0" borderId="0" xfId="68" applyNumberFormat="1" applyFont="1">
      <alignment horizontal="right" vertical="top"/>
    </xf>
    <xf numFmtId="165" fontId="37" fillId="0" borderId="0" xfId="0" applyNumberFormat="1" applyFont="1" applyFill="1" applyBorder="1">
      <alignment vertical="top"/>
    </xf>
    <xf numFmtId="165" fontId="38" fillId="0" borderId="0" xfId="67" applyNumberFormat="1" applyFont="1" applyFill="1" applyBorder="1">
      <alignment vertical="top"/>
    </xf>
    <xf numFmtId="165" fontId="36" fillId="0" borderId="0" xfId="68" applyNumberFormat="1" applyFont="1" applyFill="1" applyBorder="1">
      <alignment horizontal="right" vertical="top"/>
    </xf>
    <xf numFmtId="165" fontId="36" fillId="0" borderId="0" xfId="1" applyNumberFormat="1" applyFont="1" applyFill="1" applyBorder="1" applyAlignment="1">
      <alignment vertical="top"/>
    </xf>
    <xf numFmtId="165" fontId="24" fillId="0" borderId="0" xfId="0" applyNumberFormat="1" applyFont="1" applyBorder="1">
      <alignment vertical="top"/>
    </xf>
    <xf numFmtId="165" fontId="25" fillId="0" borderId="0" xfId="67" applyNumberFormat="1" applyBorder="1">
      <alignment vertical="top"/>
    </xf>
    <xf numFmtId="165" fontId="19" fillId="0" borderId="0" xfId="68" applyNumberFormat="1" applyBorder="1">
      <alignment horizontal="right" vertical="top"/>
    </xf>
    <xf numFmtId="165" fontId="19" fillId="0" borderId="0" xfId="0" applyNumberFormat="1" applyFont="1" applyBorder="1">
      <alignment vertical="top"/>
    </xf>
    <xf numFmtId="165" fontId="19" fillId="0" borderId="0" xfId="1" applyNumberFormat="1" applyFont="1" applyBorder="1" applyAlignment="1">
      <alignment vertical="top"/>
    </xf>
    <xf numFmtId="165" fontId="0" fillId="0" borderId="0" xfId="0" applyNumberFormat="1">
      <alignment vertical="top"/>
    </xf>
    <xf numFmtId="165" fontId="24" fillId="0" borderId="0" xfId="0" applyNumberFormat="1" applyFont="1" applyFill="1" applyBorder="1" applyAlignment="1">
      <alignment vertical="top" wrapText="1"/>
    </xf>
    <xf numFmtId="165" fontId="25" fillId="0" borderId="0" xfId="67" applyNumberFormat="1" applyFill="1" applyBorder="1" applyAlignment="1">
      <alignment vertical="top" wrapText="1"/>
    </xf>
    <xf numFmtId="165" fontId="19" fillId="0" borderId="0" xfId="0" applyNumberFormat="1" applyFont="1" applyFill="1" applyBorder="1" applyAlignment="1">
      <alignment vertical="top" wrapText="1"/>
    </xf>
    <xf numFmtId="165" fontId="19" fillId="0" borderId="0" xfId="0" applyNumberFormat="1" applyFont="1" applyFill="1" applyBorder="1">
      <alignment vertical="top"/>
    </xf>
    <xf numFmtId="165" fontId="24" fillId="0" borderId="0" xfId="1" applyNumberFormat="1" applyFont="1" applyFill="1" applyAlignment="1">
      <alignment vertical="top"/>
    </xf>
    <xf numFmtId="165" fontId="19" fillId="0" borderId="0" xfId="1" applyNumberFormat="1" applyFont="1" applyFill="1" applyAlignment="1">
      <alignment horizontal="right" vertical="top"/>
    </xf>
    <xf numFmtId="165" fontId="24" fillId="0" borderId="0" xfId="1" applyNumberFormat="1" applyFont="1" applyAlignment="1">
      <alignment vertical="top" wrapText="1"/>
    </xf>
    <xf numFmtId="165" fontId="25" fillId="0" borderId="0" xfId="1" applyNumberFormat="1" applyFont="1" applyFill="1" applyAlignment="1">
      <alignment vertical="top" wrapText="1"/>
    </xf>
    <xf numFmtId="165" fontId="19" fillId="0" borderId="0" xfId="1" applyNumberFormat="1" applyFont="1" applyAlignment="1">
      <alignment horizontal="right" vertical="top" wrapText="1"/>
    </xf>
    <xf numFmtId="165" fontId="19" fillId="0" borderId="0" xfId="66" applyNumberFormat="1" applyFont="1">
      <alignment vertical="top"/>
    </xf>
    <xf numFmtId="165" fontId="24" fillId="0" borderId="0" xfId="0" applyNumberFormat="1" applyFont="1">
      <alignment vertical="top"/>
    </xf>
    <xf numFmtId="165" fontId="19" fillId="0" borderId="0" xfId="0" applyNumberFormat="1" applyFont="1" applyAlignment="1">
      <alignment vertical="center"/>
    </xf>
    <xf numFmtId="165" fontId="31" fillId="0" borderId="0" xfId="67" applyNumberFormat="1" applyFont="1" applyFill="1">
      <alignment vertical="top"/>
    </xf>
    <xf numFmtId="165" fontId="24" fillId="0" borderId="0" xfId="68" applyNumberFormat="1" applyFont="1">
      <alignment horizontal="right" vertical="top"/>
    </xf>
    <xf numFmtId="165" fontId="24" fillId="0" borderId="0" xfId="0" applyNumberFormat="1" applyFont="1" applyFill="1">
      <alignment vertical="top"/>
    </xf>
    <xf numFmtId="165" fontId="19" fillId="0" borderId="0" xfId="1" applyNumberFormat="1" applyFont="1" applyFill="1" applyBorder="1" applyAlignment="1">
      <alignment vertical="top"/>
    </xf>
    <xf numFmtId="165" fontId="0" fillId="49" borderId="0" xfId="0" applyNumberFormat="1" applyFill="1">
      <alignment vertical="top"/>
    </xf>
    <xf numFmtId="165" fontId="34" fillId="49" borderId="0" xfId="0" applyNumberFormat="1" applyFont="1" applyFill="1">
      <alignment vertical="top"/>
    </xf>
    <xf numFmtId="165" fontId="36" fillId="49" borderId="0" xfId="0" applyNumberFormat="1" applyFont="1" applyFill="1">
      <alignment vertical="top"/>
    </xf>
    <xf numFmtId="165" fontId="36" fillId="0" borderId="0" xfId="62" applyNumberFormat="1" applyFont="1" applyFill="1">
      <alignment vertical="top"/>
    </xf>
    <xf numFmtId="165" fontId="36" fillId="49" borderId="0" xfId="0" applyNumberFormat="1" applyFont="1" applyFill="1" applyBorder="1">
      <alignment vertical="top"/>
    </xf>
    <xf numFmtId="165" fontId="0" fillId="49" borderId="0" xfId="0" applyNumberFormat="1" applyFont="1" applyFill="1">
      <alignment vertical="top"/>
    </xf>
    <xf numFmtId="165" fontId="15" fillId="49" borderId="0" xfId="0" applyNumberFormat="1" applyFont="1" applyFill="1">
      <alignment vertical="top"/>
    </xf>
    <xf numFmtId="165" fontId="15" fillId="49" borderId="0" xfId="0" applyNumberFormat="1" applyFont="1" applyFill="1" applyBorder="1">
      <alignment vertical="top"/>
    </xf>
    <xf numFmtId="165" fontId="15" fillId="0" borderId="0" xfId="1" applyNumberFormat="1" applyFont="1" applyAlignment="1">
      <alignment vertical="top"/>
    </xf>
    <xf numFmtId="165" fontId="15" fillId="0" borderId="0" xfId="0" applyNumberFormat="1" applyFont="1">
      <alignment vertical="top"/>
    </xf>
    <xf numFmtId="165" fontId="24" fillId="53" borderId="0" xfId="66" applyNumberFormat="1" applyFill="1">
      <alignment vertical="top"/>
    </xf>
    <xf numFmtId="165" fontId="25" fillId="53" borderId="0" xfId="67" applyNumberFormat="1" applyFill="1">
      <alignment vertical="top"/>
    </xf>
    <xf numFmtId="165" fontId="19" fillId="53" borderId="0" xfId="68" applyNumberFormat="1" applyFill="1">
      <alignment horizontal="right" vertical="top"/>
    </xf>
    <xf numFmtId="165" fontId="19" fillId="53" borderId="0" xfId="0" applyNumberFormat="1" applyFont="1" applyFill="1">
      <alignment vertical="top"/>
    </xf>
    <xf numFmtId="165" fontId="19" fillId="53" borderId="0" xfId="1" applyNumberFormat="1" applyFont="1" applyFill="1" applyAlignment="1">
      <alignment vertical="top"/>
    </xf>
    <xf numFmtId="164" fontId="36" fillId="0" borderId="0" xfId="1" applyNumberFormat="1" applyFont="1" applyFill="1" applyAlignment="1">
      <alignment vertical="top"/>
    </xf>
    <xf numFmtId="164" fontId="19" fillId="0" borderId="0" xfId="1" applyNumberFormat="1" applyFont="1" applyAlignment="1">
      <alignment vertical="top"/>
    </xf>
    <xf numFmtId="165" fontId="60" fillId="0" borderId="0" xfId="1" applyNumberFormat="1" applyFont="1" applyAlignment="1">
      <alignment vertical="top"/>
    </xf>
    <xf numFmtId="165" fontId="61" fillId="0" borderId="0" xfId="1" applyNumberFormat="1" applyFont="1" applyFill="1" applyAlignment="1">
      <alignment vertical="top"/>
    </xf>
    <xf numFmtId="165" fontId="40" fillId="0" borderId="0" xfId="1" applyNumberFormat="1" applyFont="1" applyAlignment="1">
      <alignment horizontal="right" vertical="top"/>
    </xf>
    <xf numFmtId="170" fontId="36" fillId="0" borderId="0" xfId="1" applyNumberFormat="1" applyFont="1" applyFill="1" applyAlignment="1">
      <alignment vertical="top"/>
    </xf>
    <xf numFmtId="178" fontId="36" fillId="49" borderId="0" xfId="2" applyFont="1" applyFill="1" applyBorder="1">
      <alignment vertical="top"/>
    </xf>
    <xf numFmtId="165" fontId="15" fillId="0" borderId="0" xfId="0" applyNumberFormat="1" applyFont="1" applyFill="1">
      <alignment vertical="top"/>
    </xf>
    <xf numFmtId="164" fontId="15" fillId="0" borderId="0" xfId="1" applyNumberFormat="1" applyFont="1" applyFill="1" applyAlignment="1">
      <alignment vertical="top"/>
    </xf>
    <xf numFmtId="164" fontId="15" fillId="0" borderId="0" xfId="1" applyNumberFormat="1" applyFont="1" applyAlignment="1">
      <alignment vertical="top"/>
    </xf>
    <xf numFmtId="164" fontId="15" fillId="53" borderId="0" xfId="1" applyNumberFormat="1" applyFont="1" applyFill="1" applyAlignment="1">
      <alignment vertical="top"/>
    </xf>
    <xf numFmtId="170" fontId="0" fillId="0" borderId="0" xfId="0" applyNumberFormat="1">
      <alignment vertical="top"/>
    </xf>
    <xf numFmtId="10" fontId="0" fillId="54" borderId="0" xfId="0" applyNumberFormat="1" applyFont="1" applyFill="1">
      <alignment vertical="top"/>
    </xf>
    <xf numFmtId="9" fontId="19" fillId="54" borderId="0" xfId="2" applyNumberFormat="1" applyFont="1" applyFill="1">
      <alignment vertical="top"/>
    </xf>
    <xf numFmtId="10" fontId="19" fillId="54" borderId="0" xfId="0" applyNumberFormat="1" applyFont="1" applyFill="1">
      <alignment vertical="top"/>
    </xf>
    <xf numFmtId="183" fontId="19" fillId="54" borderId="0" xfId="2" applyNumberFormat="1" applyFont="1" applyFill="1">
      <alignment vertical="top"/>
    </xf>
    <xf numFmtId="0" fontId="65" fillId="62" borderId="42" xfId="81" applyFont="1" applyFill="1" applyBorder="1" applyAlignment="1">
      <alignment vertical="top"/>
    </xf>
    <xf numFmtId="0" fontId="66" fillId="62" borderId="42" xfId="81" applyFont="1" applyFill="1" applyBorder="1" applyAlignment="1">
      <alignment vertical="top"/>
    </xf>
    <xf numFmtId="0" fontId="1" fillId="0" borderId="42" xfId="81" applyBorder="1"/>
    <xf numFmtId="0" fontId="66" fillId="62" borderId="0" xfId="81" applyFont="1" applyFill="1" applyAlignment="1">
      <alignment vertical="top"/>
    </xf>
    <xf numFmtId="0" fontId="1" fillId="0" borderId="0" xfId="81"/>
    <xf numFmtId="0" fontId="59" fillId="62" borderId="0" xfId="81" applyFont="1" applyFill="1" applyAlignment="1">
      <alignment vertical="top"/>
    </xf>
    <xf numFmtId="184" fontId="59" fillId="62" borderId="0" xfId="81" applyNumberFormat="1" applyFont="1" applyFill="1" applyAlignment="1">
      <alignment horizontal="left" vertical="top"/>
    </xf>
    <xf numFmtId="0" fontId="2" fillId="0" borderId="0" xfId="81" applyFont="1"/>
    <xf numFmtId="164" fontId="67" fillId="0" borderId="0" xfId="82" applyNumberFormat="1" applyFill="1" applyProtection="1">
      <alignment vertical="top"/>
    </xf>
    <xf numFmtId="0" fontId="68" fillId="0" borderId="0" xfId="81" applyFont="1" applyAlignment="1">
      <alignment vertical="top"/>
    </xf>
    <xf numFmtId="0" fontId="19" fillId="63" borderId="43" xfId="81" applyFont="1" applyFill="1" applyBorder="1" applyAlignment="1">
      <alignment horizontal="center" vertical="center"/>
    </xf>
    <xf numFmtId="0" fontId="19" fillId="63" borderId="44" xfId="81" applyFont="1" applyFill="1" applyBorder="1" applyAlignment="1">
      <alignment horizontal="center" vertical="center"/>
    </xf>
    <xf numFmtId="0" fontId="19" fillId="63" borderId="45" xfId="81" applyFont="1" applyFill="1" applyBorder="1" applyAlignment="1">
      <alignment horizontal="center" vertical="center"/>
    </xf>
    <xf numFmtId="0" fontId="19" fillId="63" borderId="44" xfId="81" applyFont="1" applyFill="1" applyBorder="1" applyAlignment="1">
      <alignment horizontal="center" vertical="center" wrapText="1"/>
    </xf>
    <xf numFmtId="0" fontId="40" fillId="53" borderId="45" xfId="81" applyFont="1" applyFill="1" applyBorder="1" applyAlignment="1">
      <alignment vertical="top" wrapText="1"/>
    </xf>
    <xf numFmtId="0" fontId="19" fillId="53" borderId="44" xfId="81" applyFont="1" applyFill="1" applyBorder="1" applyAlignment="1">
      <alignment vertical="top" wrapText="1"/>
    </xf>
    <xf numFmtId="0" fontId="40" fillId="0" borderId="0" xfId="81" applyFont="1" applyAlignment="1">
      <alignment vertical="top"/>
    </xf>
    <xf numFmtId="0" fontId="69" fillId="0" borderId="0" xfId="81" applyFont="1" applyAlignment="1">
      <alignment vertical="top"/>
    </xf>
    <xf numFmtId="0" fontId="36" fillId="59" borderId="48" xfId="81" applyFont="1" applyFill="1" applyBorder="1" applyAlignment="1">
      <alignment vertical="top" wrapText="1"/>
    </xf>
    <xf numFmtId="0" fontId="36" fillId="59" borderId="49" xfId="81" applyFont="1" applyFill="1" applyBorder="1" applyAlignment="1">
      <alignment vertical="top" wrapText="1"/>
    </xf>
    <xf numFmtId="0" fontId="36" fillId="59" borderId="50" xfId="81" applyFont="1" applyFill="1" applyBorder="1" applyAlignment="1">
      <alignment vertical="top" wrapText="1"/>
    </xf>
    <xf numFmtId="164" fontId="19" fillId="48" borderId="0" xfId="83" applyFont="1" applyFill="1">
      <alignment vertical="top"/>
    </xf>
    <xf numFmtId="164" fontId="19" fillId="48" borderId="0" xfId="81" applyNumberFormat="1" applyFont="1" applyFill="1" applyAlignment="1">
      <alignment horizontal="right" vertical="top"/>
    </xf>
    <xf numFmtId="164" fontId="36" fillId="0" borderId="0" xfId="81" applyNumberFormat="1" applyFont="1"/>
    <xf numFmtId="164" fontId="17" fillId="47" borderId="0" xfId="83" applyFont="1" applyFill="1">
      <alignment vertical="top"/>
    </xf>
    <xf numFmtId="0" fontId="1" fillId="47" borderId="0" xfId="81" applyFill="1"/>
    <xf numFmtId="0" fontId="19" fillId="47" borderId="0" xfId="81" applyFont="1" applyFill="1" applyAlignment="1">
      <alignment vertical="top"/>
    </xf>
    <xf numFmtId="0" fontId="0" fillId="0" borderId="0" xfId="81" applyFont="1"/>
    <xf numFmtId="164" fontId="19" fillId="0" borderId="0" xfId="72" applyFont="1" applyFill="1" applyBorder="1" applyAlignment="1">
      <alignment horizontal="center" vertical="top" wrapText="1"/>
    </xf>
    <xf numFmtId="15" fontId="59" fillId="62" borderId="0" xfId="60" applyNumberFormat="1" applyFont="1" applyFill="1" applyAlignment="1">
      <alignment horizontal="left" vertical="top"/>
    </xf>
    <xf numFmtId="0" fontId="40" fillId="53" borderId="46" xfId="81" applyFont="1" applyFill="1" applyBorder="1" applyAlignment="1">
      <alignment vertical="top" wrapText="1"/>
    </xf>
    <xf numFmtId="0" fontId="40" fillId="53" borderId="47" xfId="81" applyFont="1" applyFill="1" applyBorder="1" applyAlignment="1">
      <alignment vertical="top" wrapText="1"/>
    </xf>
    <xf numFmtId="0" fontId="19" fillId="59" borderId="48" xfId="81" applyFont="1" applyFill="1" applyBorder="1" applyAlignment="1">
      <alignment horizontal="left" vertical="top" wrapText="1"/>
    </xf>
    <xf numFmtId="0" fontId="19" fillId="59" borderId="49" xfId="81" applyFont="1" applyFill="1" applyBorder="1" applyAlignment="1">
      <alignment horizontal="left" vertical="top" wrapText="1"/>
    </xf>
    <xf numFmtId="0" fontId="19" fillId="59" borderId="50" xfId="81" applyFont="1" applyFill="1" applyBorder="1" applyAlignment="1">
      <alignment horizontal="left" vertical="top" wrapText="1"/>
    </xf>
    <xf numFmtId="164" fontId="19" fillId="0" borderId="40" xfId="72" applyFont="1" applyFill="1" applyBorder="1" applyAlignment="1">
      <alignment horizontal="center" vertical="top" wrapText="1"/>
    </xf>
    <xf numFmtId="164" fontId="19" fillId="0" borderId="0" xfId="72" applyFont="1" applyFill="1" applyBorder="1" applyAlignment="1">
      <alignment horizontal="center" vertical="top" wrapText="1"/>
    </xf>
  </cellXfs>
  <cellStyles count="84">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Calculation" xfId="13" builtinId="22" hidden="1"/>
    <cellStyle name="Check Cell" xfId="15" builtinId="23" hidden="1"/>
    <cellStyle name="Column 1" xfId="66" xr:uid="{00000000-0005-0000-0000-00001B000000}"/>
    <cellStyle name="Column 2 + 3" xfId="67" xr:uid="{00000000-0005-0000-0000-00001C000000}"/>
    <cellStyle name="Column 4" xfId="68" xr:uid="{00000000-0005-0000-0000-00001D000000}"/>
    <cellStyle name="Comma" xfId="1" builtinId="3" customBuiltin="1"/>
    <cellStyle name="Counterflow" xfId="54" xr:uid="{00000000-0005-0000-0000-00001F000000}"/>
    <cellStyle name="DateLong" xfId="60" xr:uid="{00000000-0005-0000-0000-000020000000}"/>
    <cellStyle name="DateLong 3" xfId="74" xr:uid="{00000000-0005-0000-0000-000021000000}"/>
    <cellStyle name="DateShort" xfId="61" xr:uid="{00000000-0005-0000-0000-000022000000}"/>
    <cellStyle name="Documentation" xfId="59" xr:uid="{00000000-0005-0000-0000-000023000000}"/>
    <cellStyle name="End of sheet" xfId="80" xr:uid="{00000000-0005-0000-0000-000024000000}"/>
    <cellStyle name="Explanatory Text" xfId="18" builtinId="53" hidden="1"/>
    <cellStyle name="Export" xfId="56" xr:uid="{00000000-0005-0000-0000-000026000000}"/>
    <cellStyle name="Factor" xfId="62" xr:uid="{00000000-0005-0000-0000-000027000000}"/>
    <cellStyle name="Good" xfId="8" builtinId="26" hidden="1"/>
    <cellStyle name="Hard coded" xfId="57" xr:uid="{00000000-0005-0000-0000-000029000000}"/>
    <cellStyle name="Heading 1" xfId="4" builtinId="16" hidden="1"/>
    <cellStyle name="Heading 1 3" xfId="79" xr:uid="{00000000-0005-0000-0000-00002B000000}"/>
    <cellStyle name="Heading 2" xfId="5" builtinId="17" hidden="1"/>
    <cellStyle name="Heading 3" xfId="6" builtinId="18" hidden="1"/>
    <cellStyle name="Heading 4" xfId="7" builtinId="19" hidden="1"/>
    <cellStyle name="Hyperlink 2" xfId="82" xr:uid="{00000000-0005-0000-0000-00002F000000}"/>
    <cellStyle name="Hyperlink 3" xfId="75" xr:uid="{00000000-0005-0000-0000-000030000000}"/>
    <cellStyle name="Hyperlink 4" xfId="78" xr:uid="{00000000-0005-0000-0000-000031000000}"/>
    <cellStyle name="Import" xfId="55" xr:uid="{00000000-0005-0000-0000-000032000000}"/>
    <cellStyle name="Input" xfId="11" builtinId="20" hidden="1"/>
    <cellStyle name="Level 1 Heading" xfId="63" xr:uid="{00000000-0005-0000-0000-000034000000}"/>
    <cellStyle name="Level 2 Heading" xfId="64" xr:uid="{00000000-0005-0000-0000-000035000000}"/>
    <cellStyle name="Level 3 Heading" xfId="65" xr:uid="{00000000-0005-0000-0000-000036000000}"/>
    <cellStyle name="Linked Cell" xfId="14" builtinId="24" hidden="1"/>
    <cellStyle name="Neutral" xfId="10" builtinId="28" hidden="1"/>
    <cellStyle name="Normal" xfId="0" builtinId="0" customBuiltin="1"/>
    <cellStyle name="Normal 2" xfId="69" xr:uid="{00000000-0005-0000-0000-00003A000000}"/>
    <cellStyle name="Normal 3" xfId="72" xr:uid="{00000000-0005-0000-0000-00003B000000}"/>
    <cellStyle name="Normal 3 2" xfId="71" xr:uid="{00000000-0005-0000-0000-00003C000000}"/>
    <cellStyle name="Normal 4" xfId="73" xr:uid="{00000000-0005-0000-0000-00003D000000}"/>
    <cellStyle name="Normal 4 2" xfId="83" xr:uid="{00000000-0005-0000-0000-00003E000000}"/>
    <cellStyle name="Normal 5" xfId="77" xr:uid="{00000000-0005-0000-0000-00003F000000}"/>
    <cellStyle name="Normal 7" xfId="81" xr:uid="{00000000-0005-0000-0000-000040000000}"/>
    <cellStyle name="Note" xfId="17" builtinId="10" hidden="1"/>
    <cellStyle name="Output" xfId="12" builtinId="21" hidden="1"/>
    <cellStyle name="Pantone 130C" xfId="47" xr:uid="{00000000-0005-0000-0000-000043000000}"/>
    <cellStyle name="Pantone 179C" xfId="52" xr:uid="{00000000-0005-0000-0000-000044000000}"/>
    <cellStyle name="Pantone 232C" xfId="51" xr:uid="{00000000-0005-0000-0000-000045000000}"/>
    <cellStyle name="Pantone 2745C" xfId="50" xr:uid="{00000000-0005-0000-0000-000046000000}"/>
    <cellStyle name="Pantone 279C" xfId="45" xr:uid="{00000000-0005-0000-0000-000047000000}"/>
    <cellStyle name="Pantone 281C" xfId="44" xr:uid="{00000000-0005-0000-0000-000048000000}"/>
    <cellStyle name="Pantone 451C" xfId="46" xr:uid="{00000000-0005-0000-0000-000049000000}"/>
    <cellStyle name="Pantone 583C" xfId="49" xr:uid="{00000000-0005-0000-0000-00004A000000}"/>
    <cellStyle name="Pantone 633C" xfId="48" xr:uid="{00000000-0005-0000-0000-00004B000000}"/>
    <cellStyle name="Percent" xfId="2" builtinId="5" customBuiltin="1"/>
    <cellStyle name="Percent [0]" xfId="58" xr:uid="{00000000-0005-0000-0000-00004D000000}"/>
    <cellStyle name="Title" xfId="3" builtinId="15" hidden="1"/>
    <cellStyle name="Title 3" xfId="76" xr:uid="{00000000-0005-0000-0000-00004F000000}"/>
    <cellStyle name="Total" xfId="19" builtinId="25" hidden="1"/>
    <cellStyle name="Warning Text" xfId="16" builtinId="11" customBuiltin="1"/>
    <cellStyle name="WIP" xfId="53" xr:uid="{00000000-0005-0000-0000-000052000000}"/>
    <cellStyle name="Year" xfId="70" xr:uid="{00000000-0005-0000-0000-000053000000}"/>
  </cellStyles>
  <dxfs count="26">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ill>
        <patternFill>
          <bgColor indexed="44"/>
        </patternFill>
      </fill>
    </dxf>
    <dxf>
      <fill>
        <patternFill>
          <bgColor indexed="42"/>
        </patternFill>
      </fill>
    </dxf>
    <dxf>
      <fill>
        <patternFill>
          <bgColor indexed="43"/>
        </patternFill>
      </fill>
    </dxf>
    <dxf>
      <fill>
        <patternFill>
          <bgColor theme="7"/>
        </patternFill>
      </fill>
    </dxf>
    <dxf>
      <fill>
        <patternFill>
          <bgColor theme="7"/>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FFFF99"/>
      <color rgb="FF99CCFF"/>
      <color rgb="FFFF0000"/>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8</xdr:col>
      <xdr:colOff>16367</xdr:colOff>
      <xdr:row>7</xdr:row>
      <xdr:rowOff>1854</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3952" y="520700"/>
          <a:ext cx="3213390" cy="11385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11903</xdr:colOff>
      <xdr:row>34</xdr:row>
      <xdr:rowOff>202402</xdr:rowOff>
    </xdr:from>
    <xdr:to>
      <xdr:col>17</xdr:col>
      <xdr:colOff>-1</xdr:colOff>
      <xdr:row>35</xdr:row>
      <xdr:rowOff>297655</xdr:rowOff>
    </xdr:to>
    <xdr:sp macro="" textlink="">
      <xdr:nvSpPr>
        <xdr:cNvPr id="2" name="AutoShape 38">
          <a:extLst>
            <a:ext uri="{FF2B5EF4-FFF2-40B4-BE49-F238E27FC236}">
              <a16:creationId xmlns:a16="http://schemas.microsoft.com/office/drawing/2014/main" id="{00000000-0008-0000-0100-000002000000}"/>
            </a:ext>
          </a:extLst>
        </xdr:cNvPr>
        <xdr:cNvSpPr>
          <a:spLocks noChangeArrowheads="1"/>
        </xdr:cNvSpPr>
      </xdr:nvSpPr>
      <xdr:spPr bwMode="auto">
        <a:xfrm rot="10800000">
          <a:off x="6504143" y="6176482"/>
          <a:ext cx="491016" cy="300993"/>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12</xdr:col>
      <xdr:colOff>326232</xdr:colOff>
      <xdr:row>20</xdr:row>
      <xdr:rowOff>59532</xdr:rowOff>
    </xdr:from>
    <xdr:to>
      <xdr:col>12</xdr:col>
      <xdr:colOff>2040732</xdr:colOff>
      <xdr:row>22</xdr:row>
      <xdr:rowOff>88107</xdr:rowOff>
    </xdr:to>
    <xdr:sp macro="" textlink="">
      <xdr:nvSpPr>
        <xdr:cNvPr id="3" name="AutoShape 14">
          <a:extLst>
            <a:ext uri="{FF2B5EF4-FFF2-40B4-BE49-F238E27FC236}">
              <a16:creationId xmlns:a16="http://schemas.microsoft.com/office/drawing/2014/main" id="{00000000-0008-0000-0100-000003000000}"/>
            </a:ext>
          </a:extLst>
        </xdr:cNvPr>
        <xdr:cNvSpPr>
          <a:spLocks noChangeArrowheads="1"/>
        </xdr:cNvSpPr>
      </xdr:nvSpPr>
      <xdr:spPr bwMode="auto">
        <a:xfrm>
          <a:off x="4349592" y="3679032"/>
          <a:ext cx="1714500" cy="363855"/>
        </a:xfrm>
        <a:prstGeom prst="curvedUpArrow">
          <a:avLst>
            <a:gd name="adj1" fmla="val 97297"/>
            <a:gd name="adj2" fmla="val 194595"/>
            <a:gd name="adj3" fmla="val 33333"/>
          </a:avLst>
        </a:prstGeom>
        <a:solidFill>
          <a:srgbClr val="CCFFCC"/>
        </a:solidFill>
        <a:ln w="15875">
          <a:solidFill>
            <a:srgbClr val="008000"/>
          </a:solidFill>
          <a:miter lim="800000"/>
          <a:headEnd/>
          <a:tailEnd/>
        </a:ln>
      </xdr:spPr>
    </xdr:sp>
    <xdr:clientData/>
  </xdr:twoCellAnchor>
  <xdr:twoCellAnchor>
    <xdr:from>
      <xdr:col>12</xdr:col>
      <xdr:colOff>69057</xdr:colOff>
      <xdr:row>14</xdr:row>
      <xdr:rowOff>88107</xdr:rowOff>
    </xdr:from>
    <xdr:to>
      <xdr:col>12</xdr:col>
      <xdr:colOff>1983582</xdr:colOff>
      <xdr:row>16</xdr:row>
      <xdr:rowOff>116682</xdr:rowOff>
    </xdr:to>
    <xdr:sp macro="" textlink="">
      <xdr:nvSpPr>
        <xdr:cNvPr id="4" name="AutoShape 15">
          <a:extLst>
            <a:ext uri="{FF2B5EF4-FFF2-40B4-BE49-F238E27FC236}">
              <a16:creationId xmlns:a16="http://schemas.microsoft.com/office/drawing/2014/main" id="{00000000-0008-0000-0100-000004000000}"/>
            </a:ext>
          </a:extLst>
        </xdr:cNvPr>
        <xdr:cNvSpPr>
          <a:spLocks noChangeArrowheads="1"/>
        </xdr:cNvSpPr>
      </xdr:nvSpPr>
      <xdr:spPr bwMode="auto">
        <a:xfrm rot="10800000">
          <a:off x="4092417" y="2671287"/>
          <a:ext cx="1914525" cy="363855"/>
        </a:xfrm>
        <a:prstGeom prst="curvedUpArrow">
          <a:avLst>
            <a:gd name="adj1" fmla="val 108649"/>
            <a:gd name="adj2" fmla="val 217297"/>
            <a:gd name="adj3" fmla="val 33333"/>
          </a:avLst>
        </a:prstGeom>
        <a:solidFill>
          <a:srgbClr val="CCFFCC"/>
        </a:solidFill>
        <a:ln w="15875">
          <a:solidFill>
            <a:srgbClr val="008000"/>
          </a:solidFill>
          <a:miter lim="800000"/>
          <a:headEnd/>
          <a:tailEnd/>
        </a:ln>
      </xdr:spPr>
    </xdr:sp>
    <xdr:clientData/>
  </xdr:twoCellAnchor>
  <xdr:twoCellAnchor>
    <xdr:from>
      <xdr:col>8</xdr:col>
      <xdr:colOff>40481</xdr:colOff>
      <xdr:row>17</xdr:row>
      <xdr:rowOff>130968</xdr:rowOff>
    </xdr:from>
    <xdr:to>
      <xdr:col>11</xdr:col>
      <xdr:colOff>154780</xdr:colOff>
      <xdr:row>19</xdr:row>
      <xdr:rowOff>50006</xdr:rowOff>
    </xdr:to>
    <xdr:sp macro="" textlink="">
      <xdr:nvSpPr>
        <xdr:cNvPr id="5" name="AutoShape 16">
          <a:extLst>
            <a:ext uri="{FF2B5EF4-FFF2-40B4-BE49-F238E27FC236}">
              <a16:creationId xmlns:a16="http://schemas.microsoft.com/office/drawing/2014/main" id="{00000000-0008-0000-0100-000005000000}"/>
            </a:ext>
          </a:extLst>
        </xdr:cNvPr>
        <xdr:cNvSpPr>
          <a:spLocks noChangeArrowheads="1"/>
        </xdr:cNvSpPr>
      </xdr:nvSpPr>
      <xdr:spPr bwMode="auto">
        <a:xfrm rot="10800000">
          <a:off x="3195161" y="3224688"/>
          <a:ext cx="800099" cy="277178"/>
        </a:xfrm>
        <a:prstGeom prst="leftArrow">
          <a:avLst>
            <a:gd name="adj1" fmla="val 50000"/>
            <a:gd name="adj2" fmla="val 49167"/>
          </a:avLst>
        </a:prstGeom>
        <a:solidFill>
          <a:srgbClr val="CCFFCC"/>
        </a:solidFill>
        <a:ln w="15875">
          <a:solidFill>
            <a:srgbClr val="008000"/>
          </a:solidFill>
          <a:miter lim="800000"/>
          <a:headEnd/>
          <a:tailEnd/>
        </a:ln>
      </xdr:spPr>
    </xdr:sp>
    <xdr:clientData/>
  </xdr:twoCellAnchor>
  <xdr:twoCellAnchor>
    <xdr:from>
      <xdr:col>18</xdr:col>
      <xdr:colOff>869157</xdr:colOff>
      <xdr:row>9</xdr:row>
      <xdr:rowOff>116682</xdr:rowOff>
    </xdr:from>
    <xdr:to>
      <xdr:col>18</xdr:col>
      <xdr:colOff>1116807</xdr:colOff>
      <xdr:row>16</xdr:row>
      <xdr:rowOff>97632</xdr:rowOff>
    </xdr:to>
    <xdr:sp macro="" textlink="">
      <xdr:nvSpPr>
        <xdr:cNvPr id="6" name="AutoShape 27">
          <a:extLst>
            <a:ext uri="{FF2B5EF4-FFF2-40B4-BE49-F238E27FC236}">
              <a16:creationId xmlns:a16="http://schemas.microsoft.com/office/drawing/2014/main" id="{00000000-0008-0000-0100-000006000000}"/>
            </a:ext>
          </a:extLst>
        </xdr:cNvPr>
        <xdr:cNvSpPr>
          <a:spLocks noChangeArrowheads="1"/>
        </xdr:cNvSpPr>
      </xdr:nvSpPr>
      <xdr:spPr bwMode="auto">
        <a:xfrm rot="5400000">
          <a:off x="7578567" y="2299812"/>
          <a:ext cx="1184910" cy="247650"/>
        </a:xfrm>
        <a:prstGeom prst="leftArrow">
          <a:avLst>
            <a:gd name="adj1" fmla="val 50000"/>
            <a:gd name="adj2" fmla="val 116346"/>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7</xdr:col>
      <xdr:colOff>833438</xdr:colOff>
      <xdr:row>9</xdr:row>
      <xdr:rowOff>107157</xdr:rowOff>
    </xdr:from>
    <xdr:to>
      <xdr:col>7</xdr:col>
      <xdr:colOff>1116807</xdr:colOff>
      <xdr:row>16</xdr:row>
      <xdr:rowOff>88107</xdr:rowOff>
    </xdr:to>
    <xdr:sp macro="" textlink="">
      <xdr:nvSpPr>
        <xdr:cNvPr id="7" name="AutoShape 28">
          <a:extLst>
            <a:ext uri="{FF2B5EF4-FFF2-40B4-BE49-F238E27FC236}">
              <a16:creationId xmlns:a16="http://schemas.microsoft.com/office/drawing/2014/main" id="{00000000-0008-0000-0100-000007000000}"/>
            </a:ext>
          </a:extLst>
        </xdr:cNvPr>
        <xdr:cNvSpPr>
          <a:spLocks noChangeArrowheads="1"/>
        </xdr:cNvSpPr>
      </xdr:nvSpPr>
      <xdr:spPr bwMode="auto">
        <a:xfrm rot="-5400000">
          <a:off x="1434228" y="2272427"/>
          <a:ext cx="1184910" cy="283369"/>
        </a:xfrm>
        <a:prstGeom prst="leftArrow">
          <a:avLst>
            <a:gd name="adj1" fmla="val 38463"/>
            <a:gd name="adj2" fmla="val 116325"/>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13</xdr:col>
      <xdr:colOff>47625</xdr:colOff>
      <xdr:row>17</xdr:row>
      <xdr:rowOff>130968</xdr:rowOff>
    </xdr:from>
    <xdr:to>
      <xdr:col>17</xdr:col>
      <xdr:colOff>173832</xdr:colOff>
      <xdr:row>19</xdr:row>
      <xdr:rowOff>50006</xdr:rowOff>
    </xdr:to>
    <xdr:sp macro="" textlink="">
      <xdr:nvSpPr>
        <xdr:cNvPr id="8" name="AutoShape 39">
          <a:extLst>
            <a:ext uri="{FF2B5EF4-FFF2-40B4-BE49-F238E27FC236}">
              <a16:creationId xmlns:a16="http://schemas.microsoft.com/office/drawing/2014/main" id="{00000000-0008-0000-0100-000008000000}"/>
            </a:ext>
          </a:extLst>
        </xdr:cNvPr>
        <xdr:cNvSpPr>
          <a:spLocks noChangeArrowheads="1"/>
        </xdr:cNvSpPr>
      </xdr:nvSpPr>
      <xdr:spPr bwMode="auto">
        <a:xfrm rot="10800000">
          <a:off x="6174105" y="3224688"/>
          <a:ext cx="994887" cy="277178"/>
        </a:xfrm>
        <a:prstGeom prst="leftArrow">
          <a:avLst>
            <a:gd name="adj1" fmla="val 50000"/>
            <a:gd name="adj2" fmla="val 55000"/>
          </a:avLst>
        </a:prstGeom>
        <a:solidFill>
          <a:srgbClr val="CCFFCC"/>
        </a:solidFill>
        <a:ln w="15875">
          <a:solidFill>
            <a:srgbClr val="008000"/>
          </a:solidFill>
          <a:miter lim="800000"/>
          <a:headEnd/>
          <a:tailEnd/>
        </a:ln>
      </xdr:spPr>
    </xdr:sp>
    <xdr:clientData/>
  </xdr:twoCellAnchor>
  <xdr:twoCellAnchor>
    <xdr:from>
      <xdr:col>9</xdr:col>
      <xdr:colOff>23812</xdr:colOff>
      <xdr:row>34</xdr:row>
      <xdr:rowOff>214309</xdr:rowOff>
    </xdr:from>
    <xdr:to>
      <xdr:col>10</xdr:col>
      <xdr:colOff>0</xdr:colOff>
      <xdr:row>35</xdr:row>
      <xdr:rowOff>238124</xdr:rowOff>
    </xdr:to>
    <xdr:sp macro="" textlink="">
      <xdr:nvSpPr>
        <xdr:cNvPr id="9" name="AutoShape 38">
          <a:extLst>
            <a:ext uri="{FF2B5EF4-FFF2-40B4-BE49-F238E27FC236}">
              <a16:creationId xmlns:a16="http://schemas.microsoft.com/office/drawing/2014/main" id="{00000000-0008-0000-0100-00000A000000}"/>
            </a:ext>
          </a:extLst>
        </xdr:cNvPr>
        <xdr:cNvSpPr>
          <a:spLocks noChangeArrowheads="1"/>
        </xdr:cNvSpPr>
      </xdr:nvSpPr>
      <xdr:spPr bwMode="auto">
        <a:xfrm rot="10800000">
          <a:off x="3361372" y="6180769"/>
          <a:ext cx="296228" cy="237175"/>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FWSHARE\PR19%20Modelling\Model%20runs\FD\Model%20Run%208%20Publishable%20Models\Financial\UUW\Financial%20model_UUW_F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ites\PR19ReconciliationRulebook\Shared%20Documents\General\2020%20Excel%20model%20template%20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ocumentation &gt;&gt;"/>
      <sheetName val="Adjustments workings sheet"/>
      <sheetName val="Map &amp; Key"/>
      <sheetName val="User guide"/>
      <sheetName val="Rulebook Contents"/>
      <sheetName val="Rulebook"/>
      <sheetName val="Inputs &amp; Assumptions &gt;&gt;"/>
      <sheetName val="F_Inputs_FM"/>
      <sheetName val="InpOverride"/>
      <sheetName val="Sensi"/>
      <sheetName val="InpActive"/>
      <sheetName val="Outputs &gt;&gt;"/>
      <sheetName val="Dashboard"/>
      <sheetName val="Exec Summary"/>
      <sheetName val="RCV balance Summary"/>
      <sheetName val="F_Outputs_Original"/>
      <sheetName val="F_OutputsMaster"/>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Bill Module"/>
      <sheetName val="Summary_Calc"/>
      <sheetName val="Graph data"/>
      <sheetName val="Model Control &gt;&gt;"/>
      <sheetName val="Track"/>
      <sheetName val="Check (5 Year)"/>
      <sheetName val="Check (All Y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Internal)"/>
      <sheetName val="QA Log (Internal)"/>
      <sheetName val="Adjustments log"/>
      <sheetName val="Model formatting"/>
      <sheetName val="User guide"/>
      <sheetName val="ToC"/>
      <sheetName val="F_Inputs"/>
      <sheetName val="Inputs"/>
      <sheetName val="Time"/>
      <sheetName val="F_Outputs"/>
      <sheetName val="Check"/>
      <sheetName val="Track"/>
      <sheetName val="Component sheet"/>
      <sheetName val="Example of FAST standard"/>
      <sheetName val="Example header shee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M69"/>
  <sheetViews>
    <sheetView tabSelected="1" zoomScaleNormal="100" workbookViewId="0"/>
  </sheetViews>
  <sheetFormatPr defaultColWidth="0" defaultRowHeight="13.5" customHeight="1" zeroHeight="1"/>
  <cols>
    <col min="1" max="1" width="9.54296875" style="534" customWidth="1"/>
    <col min="2" max="2" width="30.26953125" style="534" customWidth="1"/>
    <col min="3" max="3" width="18.7265625" style="534" customWidth="1"/>
    <col min="4" max="4" width="25" style="534" customWidth="1"/>
    <col min="5" max="5" width="68.1796875" style="534" customWidth="1"/>
    <col min="6" max="6" width="11.1796875" style="534" bestFit="1" customWidth="1"/>
    <col min="7" max="7" width="9.54296875" style="534" customWidth="1"/>
    <col min="8" max="8" width="4.81640625" style="534" customWidth="1"/>
    <col min="9" max="9" width="20.7265625" style="534" customWidth="1"/>
    <col min="10" max="13" width="0" style="534" hidden="1" customWidth="1"/>
    <col min="14" max="16384" width="9.54296875" style="534" hidden="1"/>
  </cols>
  <sheetData>
    <row r="1" spans="1:9" s="532" customFormat="1" ht="28" thickBot="1">
      <c r="A1" s="530" t="str">
        <f ca="1" xml:space="preserve"> RIGHT(CELL("filename", $A$1), LEN(CELL("filename", $A$1)) - SEARCH("]", CELL("filename", $A$1)))</f>
        <v xml:space="preserve">Cover </v>
      </c>
      <c r="B1" s="530"/>
      <c r="C1" s="531"/>
      <c r="D1" s="530"/>
      <c r="E1" s="530"/>
      <c r="F1" s="530"/>
      <c r="G1" s="530"/>
      <c r="H1" s="531"/>
      <c r="I1" s="531"/>
    </row>
    <row r="2" spans="1:9" ht="16.5" thickTop="1">
      <c r="A2" s="533"/>
      <c r="B2" s="533"/>
      <c r="C2" s="533"/>
      <c r="D2" s="533"/>
      <c r="E2" s="533"/>
      <c r="F2" s="533"/>
      <c r="G2" s="533"/>
      <c r="H2" s="533"/>
      <c r="I2" s="533"/>
    </row>
    <row r="3" spans="1:9" ht="16">
      <c r="A3" s="533"/>
      <c r="B3" s="535" t="s">
        <v>0</v>
      </c>
      <c r="C3" s="535" t="s">
        <v>1</v>
      </c>
      <c r="D3" s="533"/>
      <c r="E3" s="533"/>
      <c r="F3" s="533"/>
      <c r="G3" s="533"/>
      <c r="H3" s="533"/>
      <c r="I3" s="533"/>
    </row>
    <row r="4" spans="1:9" ht="16">
      <c r="A4" s="533"/>
      <c r="B4" s="535" t="s">
        <v>2</v>
      </c>
      <c r="C4" s="536">
        <v>2</v>
      </c>
      <c r="D4" s="533"/>
      <c r="E4" s="533"/>
      <c r="F4" s="533"/>
      <c r="G4" s="533"/>
      <c r="H4" s="533"/>
      <c r="I4" s="533"/>
    </row>
    <row r="5" spans="1:9" ht="16">
      <c r="A5" s="533"/>
      <c r="B5" s="535" t="s">
        <v>3</v>
      </c>
      <c r="C5" s="535" t="s">
        <v>4</v>
      </c>
      <c r="D5" s="533"/>
      <c r="E5" s="533"/>
      <c r="F5" s="533"/>
      <c r="G5" s="533"/>
      <c r="H5" s="533"/>
      <c r="I5" s="533"/>
    </row>
    <row r="6" spans="1:9" ht="16">
      <c r="A6" s="533"/>
      <c r="B6" s="535" t="s">
        <v>5</v>
      </c>
      <c r="C6" s="559">
        <v>44167</v>
      </c>
      <c r="D6" s="533"/>
      <c r="E6" s="533"/>
      <c r="F6" s="533"/>
      <c r="G6" s="533"/>
      <c r="H6" s="533"/>
      <c r="I6" s="533"/>
    </row>
    <row r="7" spans="1:9" ht="16">
      <c r="A7" s="533"/>
      <c r="B7" s="535" t="s">
        <v>6</v>
      </c>
      <c r="C7" s="535" t="s">
        <v>7</v>
      </c>
      <c r="D7" s="533"/>
      <c r="E7" s="533"/>
      <c r="F7" s="533"/>
      <c r="G7" s="533"/>
      <c r="H7" s="533"/>
      <c r="I7" s="533"/>
    </row>
    <row r="8" spans="1:9" ht="16">
      <c r="A8" s="533"/>
      <c r="B8" s="535" t="s">
        <v>8</v>
      </c>
      <c r="C8" s="535" t="s">
        <v>9</v>
      </c>
      <c r="D8" s="533"/>
      <c r="E8" s="533"/>
      <c r="F8" s="533"/>
      <c r="G8" s="533"/>
      <c r="H8" s="533"/>
      <c r="I8" s="533"/>
    </row>
    <row r="9" spans="1:9" ht="16">
      <c r="A9" s="533"/>
      <c r="B9" s="533"/>
      <c r="C9" s="533"/>
      <c r="D9" s="533"/>
      <c r="E9" s="533"/>
      <c r="F9" s="533"/>
      <c r="G9" s="533"/>
      <c r="H9" s="533"/>
      <c r="I9" s="533"/>
    </row>
    <row r="10" spans="1:9" ht="14.5">
      <c r="A10" s="537"/>
      <c r="B10" s="537"/>
      <c r="C10" s="538"/>
      <c r="D10" s="537"/>
      <c r="E10" s="537"/>
      <c r="F10" s="537"/>
      <c r="G10" s="537"/>
      <c r="H10" s="537"/>
      <c r="I10" s="537"/>
    </row>
    <row r="11" spans="1:9" ht="14">
      <c r="A11" s="537"/>
      <c r="B11" s="537" t="s">
        <v>10</v>
      </c>
      <c r="C11" s="557" t="s">
        <v>11</v>
      </c>
      <c r="D11" s="537"/>
      <c r="E11" s="537"/>
      <c r="F11" s="537"/>
      <c r="G11" s="537"/>
      <c r="H11" s="537"/>
      <c r="I11" s="537"/>
    </row>
    <row r="12" spans="1:9" ht="14">
      <c r="A12" s="537"/>
      <c r="B12" s="537"/>
      <c r="C12" s="537"/>
      <c r="D12" s="537"/>
      <c r="E12" s="537"/>
      <c r="F12" s="537"/>
      <c r="G12" s="537"/>
      <c r="H12" s="537"/>
      <c r="I12" s="537"/>
    </row>
    <row r="13" spans="1:9" ht="14">
      <c r="A13" s="537"/>
      <c r="B13" s="537"/>
      <c r="C13" s="537"/>
      <c r="D13" s="537"/>
      <c r="E13" s="537"/>
      <c r="F13" s="537"/>
      <c r="G13" s="537"/>
      <c r="H13" s="537"/>
      <c r="I13" s="537"/>
    </row>
    <row r="14" spans="1:9" ht="14">
      <c r="A14" s="537"/>
      <c r="B14" s="537"/>
      <c r="C14" s="537"/>
      <c r="D14" s="537"/>
      <c r="E14" s="537"/>
      <c r="F14" s="537"/>
      <c r="G14" s="537"/>
      <c r="H14" s="537"/>
      <c r="I14" s="537"/>
    </row>
    <row r="15" spans="1:9" ht="14">
      <c r="A15" s="537"/>
      <c r="B15" s="537"/>
      <c r="C15" s="537"/>
      <c r="D15" s="537"/>
      <c r="E15" s="537"/>
      <c r="F15" s="537"/>
      <c r="G15" s="537"/>
      <c r="H15" s="537"/>
      <c r="I15" s="537"/>
    </row>
    <row r="16" spans="1:9" ht="14">
      <c r="A16" s="537"/>
      <c r="B16" s="537"/>
      <c r="C16" s="537"/>
      <c r="D16" s="537"/>
      <c r="E16" s="537"/>
      <c r="F16" s="537"/>
      <c r="G16" s="537"/>
      <c r="H16" s="537"/>
      <c r="I16" s="537"/>
    </row>
    <row r="17" spans="1:9" ht="14">
      <c r="A17" s="537"/>
      <c r="B17" s="537" t="s">
        <v>12</v>
      </c>
      <c r="C17" s="557" t="s">
        <v>13</v>
      </c>
      <c r="D17" s="537"/>
      <c r="E17" s="537"/>
      <c r="F17" s="537"/>
      <c r="G17" s="537"/>
      <c r="H17" s="537"/>
      <c r="I17" s="537"/>
    </row>
    <row r="18" spans="1:9" ht="14">
      <c r="A18" s="537"/>
      <c r="B18" s="537"/>
      <c r="C18" s="537"/>
      <c r="D18" s="537"/>
      <c r="E18" s="537"/>
      <c r="F18" s="537"/>
      <c r="G18" s="537"/>
      <c r="H18" s="537"/>
      <c r="I18" s="537"/>
    </row>
    <row r="19" spans="1:9" ht="16">
      <c r="A19" s="537"/>
      <c r="B19" s="537" t="s">
        <v>14</v>
      </c>
      <c r="C19" s="557" t="s">
        <v>13</v>
      </c>
      <c r="D19" s="539"/>
      <c r="E19" s="539"/>
      <c r="F19" s="539"/>
      <c r="G19" s="537"/>
      <c r="H19" s="537"/>
      <c r="I19" s="537"/>
    </row>
    <row r="20" spans="1:9" ht="16">
      <c r="A20" s="537"/>
      <c r="B20" s="537"/>
      <c r="C20" s="539"/>
      <c r="D20" s="539"/>
      <c r="E20" s="539"/>
      <c r="F20" s="539"/>
      <c r="G20" s="537"/>
      <c r="H20" s="537"/>
      <c r="I20" s="537"/>
    </row>
    <row r="21" spans="1:9" ht="14">
      <c r="A21" s="537"/>
      <c r="B21" s="537"/>
      <c r="C21" s="540" t="s">
        <v>15</v>
      </c>
      <c r="D21" s="541"/>
      <c r="E21" s="542" t="s">
        <v>16</v>
      </c>
      <c r="F21" s="543" t="s">
        <v>17</v>
      </c>
      <c r="G21" s="537"/>
      <c r="H21" s="537"/>
      <c r="I21" s="537"/>
    </row>
    <row r="22" spans="1:9" ht="37.5">
      <c r="A22" s="537"/>
      <c r="B22" s="537"/>
      <c r="C22" s="560" t="s">
        <v>18</v>
      </c>
      <c r="D22" s="561"/>
      <c r="E22" s="544" t="s">
        <v>19</v>
      </c>
      <c r="F22" s="545" t="s">
        <v>20</v>
      </c>
      <c r="G22" s="537"/>
      <c r="H22" s="537"/>
      <c r="I22" s="537"/>
    </row>
    <row r="23" spans="1:9" ht="14">
      <c r="A23" s="537"/>
      <c r="B23" s="537"/>
      <c r="C23" s="537"/>
      <c r="D23" s="537"/>
      <c r="E23" s="537"/>
      <c r="F23" s="537"/>
      <c r="G23" s="537"/>
      <c r="H23" s="537"/>
      <c r="I23" s="537"/>
    </row>
    <row r="24" spans="1:9" ht="14">
      <c r="A24" s="537"/>
      <c r="B24" s="537"/>
      <c r="C24" s="537"/>
      <c r="D24" s="537"/>
      <c r="E24" s="537"/>
      <c r="F24" s="537"/>
      <c r="G24" s="537"/>
      <c r="H24" s="537"/>
      <c r="I24" s="537"/>
    </row>
    <row r="25" spans="1:9" ht="16">
      <c r="B25" s="537" t="s">
        <v>21</v>
      </c>
      <c r="C25" s="546"/>
      <c r="D25" s="539"/>
      <c r="E25" s="539"/>
      <c r="F25" s="539"/>
    </row>
    <row r="26" spans="1:9" ht="16">
      <c r="B26" s="547"/>
      <c r="C26" s="539"/>
      <c r="D26" s="539"/>
      <c r="E26" s="539"/>
      <c r="F26" s="539"/>
    </row>
    <row r="27" spans="1:9" ht="16">
      <c r="B27" s="547"/>
      <c r="C27" s="540" t="s">
        <v>22</v>
      </c>
      <c r="D27" s="542" t="s">
        <v>23</v>
      </c>
      <c r="E27" s="542" t="s">
        <v>24</v>
      </c>
      <c r="F27" s="543" t="s">
        <v>25</v>
      </c>
    </row>
    <row r="28" spans="1:9" ht="16">
      <c r="B28" s="547"/>
      <c r="C28" s="562"/>
      <c r="D28" s="562"/>
      <c r="E28" s="562"/>
      <c r="F28" s="548"/>
    </row>
    <row r="29" spans="1:9" ht="16">
      <c r="B29" s="547"/>
      <c r="C29" s="563"/>
      <c r="D29" s="563"/>
      <c r="E29" s="563"/>
      <c r="F29" s="549"/>
    </row>
    <row r="30" spans="1:9" ht="16">
      <c r="B30" s="547"/>
      <c r="C30" s="563"/>
      <c r="D30" s="563"/>
      <c r="E30" s="563"/>
      <c r="F30" s="549"/>
    </row>
    <row r="31" spans="1:9" ht="16">
      <c r="B31" s="547"/>
      <c r="C31" s="564"/>
      <c r="D31" s="564"/>
      <c r="E31" s="564"/>
      <c r="F31" s="550"/>
    </row>
    <row r="32" spans="1:9" ht="14"/>
    <row r="33" spans="1:9" ht="14"/>
    <row r="34" spans="1:9" ht="14">
      <c r="B34" s="537" t="s">
        <v>26</v>
      </c>
      <c r="C34" s="551">
        <v>0</v>
      </c>
    </row>
    <row r="35" spans="1:9" ht="14">
      <c r="B35" s="537" t="s">
        <v>27</v>
      </c>
      <c r="C35" s="552">
        <v>0</v>
      </c>
    </row>
    <row r="36" spans="1:9" ht="14"/>
    <row r="37" spans="1:9" ht="14">
      <c r="B37" s="537" t="s">
        <v>28</v>
      </c>
      <c r="C37" s="537" t="s">
        <v>29</v>
      </c>
      <c r="D37" s="537"/>
    </row>
    <row r="38" spans="1:9" ht="14">
      <c r="B38" s="537"/>
      <c r="C38" s="537" t="s">
        <v>30</v>
      </c>
      <c r="D38" s="553" t="s">
        <v>31</v>
      </c>
    </row>
    <row r="39" spans="1:9" ht="14"/>
    <row r="40" spans="1:9" ht="14"/>
    <row r="41" spans="1:9" ht="14">
      <c r="A41" s="554" t="s">
        <v>32</v>
      </c>
      <c r="B41" s="554"/>
      <c r="C41" s="554"/>
      <c r="D41" s="555"/>
      <c r="E41" s="556"/>
      <c r="F41" s="556"/>
      <c r="G41" s="556"/>
      <c r="H41" s="556"/>
      <c r="I41" s="556"/>
    </row>
    <row r="42" spans="1:9" ht="14"/>
    <row r="43" spans="1:9" ht="14"/>
    <row r="44" spans="1:9" ht="14"/>
    <row r="45" spans="1:9" ht="14" hidden="1"/>
    <row r="46" spans="1:9" ht="14" hidden="1"/>
    <row r="47" spans="1:9" ht="14" hidden="1"/>
    <row r="48" spans="1:9"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sheetData>
  <mergeCells count="4">
    <mergeCell ref="C22:D22"/>
    <mergeCell ref="C28:C31"/>
    <mergeCell ref="D28:D31"/>
    <mergeCell ref="E28:E31"/>
  </mergeCells>
  <conditionalFormatting sqref="C34">
    <cfRule type="cellIs" dxfId="25" priority="3" stopIfTrue="1" operator="notEqual">
      <formula>0</formula>
    </cfRule>
    <cfRule type="cellIs" dxfId="24" priority="4" stopIfTrue="1" operator="equal">
      <formula>""</formula>
    </cfRule>
  </conditionalFormatting>
  <conditionalFormatting sqref="C35">
    <cfRule type="cellIs" dxfId="23" priority="1" stopIfTrue="1" operator="notEqual">
      <formula>0</formula>
    </cfRule>
    <cfRule type="cellIs" dxfId="22" priority="2" stopIfTrue="1" operator="equal">
      <formula>""</formula>
    </cfRule>
  </conditionalFormatting>
  <dataValidations count="1">
    <dataValidation type="list" allowBlank="1" showInputMessage="1" showErrorMessage="1" sqref="C28:C31"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45" orientation="portrait" r:id="rId2"/>
  <headerFooter>
    <oddHeader>&amp;LPage &amp;P of &amp;N&amp;CSheet: &amp;A&amp;ROFFICIAL SENSITIVE</oddHeader>
    <oddFooter>&amp;L&amp;F printed on &amp;D at &amp;T&amp;ROFWAT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C0C0C0"/>
    <pageSetUpPr fitToPage="1"/>
  </sheetPr>
  <dimension ref="A1:AC120"/>
  <sheetViews>
    <sheetView showGridLines="0" defaultGridColor="0" colorId="22" zoomScale="80" zoomScaleNormal="80" workbookViewId="0">
      <pane ySplit="1" topLeftCell="A2" activePane="bottomLeft" state="frozen"/>
      <selection pane="bottomLeft"/>
    </sheetView>
  </sheetViews>
  <sheetFormatPr defaultColWidth="0" defaultRowHeight="13" zeroHeight="1"/>
  <cols>
    <col min="1" max="1" width="1.453125" style="246" customWidth="1"/>
    <col min="2" max="4" width="1.453125" style="214" customWidth="1"/>
    <col min="5" max="5" width="2.54296875" style="214" customWidth="1"/>
    <col min="6" max="6" width="4.54296875" style="214" customWidth="1"/>
    <col min="7" max="7" width="2.54296875" style="214" customWidth="1"/>
    <col min="8" max="8" width="30.54296875" style="292" customWidth="1"/>
    <col min="9" max="9" width="2.54296875" style="214" customWidth="1"/>
    <col min="10" max="10" width="4.54296875" style="214" customWidth="1"/>
    <col min="11" max="12" width="2.54296875" style="214" customWidth="1"/>
    <col min="13" max="13" width="30.54296875" style="214" customWidth="1"/>
    <col min="14" max="15" width="2.54296875" style="214" customWidth="1"/>
    <col min="16" max="16" width="4.54296875" style="214" customWidth="1"/>
    <col min="17" max="18" width="2.54296875" style="214" customWidth="1"/>
    <col min="19" max="19" width="30.54296875" style="214" customWidth="1"/>
    <col min="20" max="21" width="2.54296875" style="214" customWidth="1"/>
    <col min="22" max="22" width="5.54296875" style="214" customWidth="1"/>
    <col min="23" max="24" width="2.54296875" style="214" customWidth="1"/>
    <col min="25" max="25" width="30.54296875" style="214" customWidth="1"/>
    <col min="26" max="29" width="2.54296875" style="214" customWidth="1"/>
    <col min="30" max="16384" width="9.1796875" style="214" hidden="1"/>
  </cols>
  <sheetData>
    <row r="1" spans="1:29" ht="25">
      <c r="A1" s="212" t="str">
        <f ca="1" xml:space="preserve"> RIGHT(CELL("filename", $A$1), LEN(CELL("filename", $A$1)) - SEARCH("]", CELL("filename", $A$1)))</f>
        <v>Map &amp; Key</v>
      </c>
      <c r="B1" s="212"/>
      <c r="C1" s="212"/>
      <c r="D1" s="212"/>
      <c r="E1" s="212"/>
      <c r="F1" s="212"/>
      <c r="G1" s="212"/>
      <c r="H1" s="213"/>
    </row>
    <row r="2" spans="1:29"/>
    <row r="3" spans="1:29" ht="12.75" customHeight="1">
      <c r="A3" s="215" t="s">
        <v>33</v>
      </c>
      <c r="B3" s="215"/>
      <c r="C3" s="216"/>
      <c r="D3" s="217"/>
      <c r="E3" s="215"/>
      <c r="F3" s="215"/>
      <c r="G3" s="215"/>
      <c r="H3" s="215"/>
      <c r="I3" s="215"/>
      <c r="J3" s="215"/>
      <c r="K3" s="215"/>
      <c r="L3" s="215"/>
      <c r="M3" s="215"/>
      <c r="N3" s="215"/>
      <c r="O3" s="215"/>
      <c r="P3" s="215"/>
      <c r="Q3" s="215"/>
      <c r="R3" s="215"/>
      <c r="S3" s="215"/>
      <c r="T3" s="215"/>
      <c r="U3" s="215"/>
      <c r="V3" s="216"/>
      <c r="W3" s="216"/>
      <c r="X3" s="216"/>
      <c r="Y3" s="216"/>
      <c r="Z3" s="216"/>
      <c r="AA3" s="216"/>
      <c r="AB3" s="216"/>
      <c r="AC3" s="216"/>
    </row>
    <row r="4" spans="1:29"/>
    <row r="5" spans="1:29" ht="15.5">
      <c r="A5" s="218"/>
      <c r="B5" s="219"/>
      <c r="C5" s="219"/>
      <c r="D5" s="219"/>
      <c r="E5" s="219"/>
      <c r="F5" s="220" t="s">
        <v>34</v>
      </c>
      <c r="G5" s="221"/>
      <c r="H5" s="221"/>
      <c r="I5" s="221"/>
      <c r="J5" s="221"/>
      <c r="K5" s="221"/>
      <c r="L5" s="222"/>
      <c r="M5" s="220"/>
      <c r="N5" s="220"/>
      <c r="O5" s="222"/>
      <c r="P5" s="222"/>
      <c r="Q5" s="222"/>
      <c r="R5" s="221"/>
      <c r="S5" s="221"/>
      <c r="T5" s="221"/>
      <c r="U5" s="223"/>
      <c r="V5" s="219"/>
      <c r="W5" s="219"/>
      <c r="X5" s="219"/>
      <c r="Y5" s="219"/>
      <c r="Z5" s="219"/>
      <c r="AA5" s="219"/>
      <c r="AB5" s="219"/>
      <c r="AC5" s="219"/>
    </row>
    <row r="6" spans="1:29" ht="13.5" thickBot="1">
      <c r="A6" s="224"/>
      <c r="B6" s="225"/>
      <c r="C6" s="225"/>
      <c r="D6" s="225"/>
      <c r="E6" s="225"/>
      <c r="F6" s="226"/>
      <c r="G6" s="227"/>
      <c r="H6" s="227"/>
      <c r="I6" s="227"/>
      <c r="J6" s="227"/>
      <c r="K6" s="227"/>
      <c r="L6" s="227"/>
      <c r="M6" s="228"/>
      <c r="N6" s="228"/>
      <c r="O6" s="227"/>
      <c r="P6" s="227"/>
      <c r="Q6" s="227"/>
      <c r="R6" s="227"/>
      <c r="S6" s="227"/>
      <c r="T6" s="227"/>
      <c r="U6" s="229"/>
      <c r="V6" s="225"/>
      <c r="W6" s="225"/>
      <c r="X6" s="225"/>
      <c r="Y6" s="225"/>
      <c r="Z6" s="225"/>
      <c r="AA6" s="225"/>
      <c r="AB6" s="225"/>
      <c r="AC6" s="225"/>
    </row>
    <row r="7" spans="1:29">
      <c r="A7" s="224"/>
      <c r="B7" s="225"/>
      <c r="C7" s="225"/>
      <c r="D7" s="225"/>
      <c r="E7" s="225"/>
      <c r="F7" s="226"/>
      <c r="G7" s="227"/>
      <c r="H7" s="230"/>
      <c r="I7" s="227"/>
      <c r="J7" s="227"/>
      <c r="K7" s="227"/>
      <c r="L7" s="227"/>
      <c r="M7" s="228"/>
      <c r="N7" s="228"/>
      <c r="O7" s="227"/>
      <c r="P7" s="227"/>
      <c r="Q7" s="227"/>
      <c r="R7" s="227"/>
      <c r="S7" s="231"/>
      <c r="T7" s="227"/>
      <c r="U7" s="229"/>
      <c r="V7" s="225"/>
      <c r="W7" s="225"/>
      <c r="X7" s="225"/>
      <c r="Y7" s="225"/>
      <c r="Z7" s="225"/>
      <c r="AA7" s="225"/>
      <c r="AB7" s="225"/>
      <c r="AC7" s="225"/>
    </row>
    <row r="8" spans="1:29" ht="15" customHeight="1">
      <c r="A8" s="224"/>
      <c r="B8" s="225"/>
      <c r="C8" s="225"/>
      <c r="D8" s="225"/>
      <c r="E8" s="225"/>
      <c r="F8" s="226"/>
      <c r="G8" s="227"/>
      <c r="H8" s="232" t="s">
        <v>35</v>
      </c>
      <c r="I8" s="227"/>
      <c r="J8" s="227"/>
      <c r="K8" s="227"/>
      <c r="L8" s="227"/>
      <c r="M8" s="228"/>
      <c r="N8" s="228"/>
      <c r="O8" s="227"/>
      <c r="P8" s="227"/>
      <c r="Q8" s="227"/>
      <c r="R8" s="227"/>
      <c r="S8" s="233" t="s">
        <v>36</v>
      </c>
      <c r="T8" s="227"/>
      <c r="U8" s="229"/>
      <c r="V8" s="225"/>
      <c r="W8" s="225"/>
      <c r="X8" s="225"/>
      <c r="Y8" s="225"/>
      <c r="Z8" s="225"/>
      <c r="AA8" s="225"/>
      <c r="AB8" s="225"/>
      <c r="AC8" s="225"/>
    </row>
    <row r="9" spans="1:29" ht="13.5" thickBot="1">
      <c r="A9" s="224"/>
      <c r="B9" s="225"/>
      <c r="C9" s="225"/>
      <c r="D9" s="225"/>
      <c r="E9" s="225"/>
      <c r="F9" s="226"/>
      <c r="G9" s="227"/>
      <c r="H9" s="234"/>
      <c r="I9" s="227"/>
      <c r="J9" s="227"/>
      <c r="K9" s="227"/>
      <c r="L9" s="227"/>
      <c r="M9" s="228"/>
      <c r="N9" s="228"/>
      <c r="O9" s="227"/>
      <c r="P9" s="227"/>
      <c r="Q9" s="227"/>
      <c r="R9" s="227"/>
      <c r="S9" s="235"/>
      <c r="T9" s="227"/>
      <c r="U9" s="229"/>
      <c r="V9" s="225"/>
      <c r="W9" s="225"/>
      <c r="X9" s="225"/>
      <c r="Y9" s="225"/>
      <c r="Z9" s="225"/>
      <c r="AA9" s="225"/>
      <c r="AB9" s="225"/>
      <c r="AC9" s="225"/>
    </row>
    <row r="10" spans="1:29">
      <c r="A10" s="224"/>
      <c r="B10" s="225"/>
      <c r="C10" s="225"/>
      <c r="D10" s="225"/>
      <c r="E10" s="225"/>
      <c r="F10" s="226"/>
      <c r="G10" s="227"/>
      <c r="H10" s="227"/>
      <c r="I10" s="227"/>
      <c r="J10" s="227"/>
      <c r="K10" s="227"/>
      <c r="L10" s="227"/>
      <c r="M10" s="228"/>
      <c r="N10" s="228"/>
      <c r="O10" s="227"/>
      <c r="P10" s="227"/>
      <c r="Q10" s="227"/>
      <c r="R10" s="227"/>
      <c r="S10" s="227"/>
      <c r="T10" s="227"/>
      <c r="U10" s="229"/>
      <c r="V10" s="225"/>
      <c r="W10" s="225"/>
      <c r="X10" s="225"/>
      <c r="Y10" s="225"/>
      <c r="Z10" s="225"/>
      <c r="AA10" s="225"/>
      <c r="AB10" s="225"/>
      <c r="AC10" s="225"/>
    </row>
    <row r="11" spans="1:29">
      <c r="A11" s="224"/>
      <c r="B11" s="225"/>
      <c r="C11" s="225"/>
      <c r="D11" s="225"/>
      <c r="E11" s="225"/>
      <c r="F11" s="226"/>
      <c r="G11" s="227"/>
      <c r="H11" s="227"/>
      <c r="I11" s="227"/>
      <c r="J11" s="227"/>
      <c r="K11" s="227"/>
      <c r="L11" s="227"/>
      <c r="M11" s="228"/>
      <c r="N11" s="228"/>
      <c r="O11" s="227"/>
      <c r="P11" s="227"/>
      <c r="Q11" s="227"/>
      <c r="R11" s="227"/>
      <c r="S11" s="227"/>
      <c r="T11" s="227"/>
      <c r="U11" s="229"/>
      <c r="V11" s="225"/>
      <c r="W11" s="225"/>
      <c r="X11" s="225"/>
      <c r="Y11" s="225"/>
      <c r="Z11" s="225"/>
      <c r="AA11" s="225"/>
      <c r="AB11" s="225"/>
      <c r="AC11" s="225"/>
    </row>
    <row r="12" spans="1:29">
      <c r="A12" s="224"/>
      <c r="B12" s="225"/>
      <c r="C12" s="225"/>
      <c r="D12" s="225"/>
      <c r="E12" s="225"/>
      <c r="F12" s="226"/>
      <c r="G12" s="227"/>
      <c r="H12" s="227"/>
      <c r="I12" s="227"/>
      <c r="J12" s="227"/>
      <c r="K12" s="227"/>
      <c r="L12" s="227"/>
      <c r="M12" s="228"/>
      <c r="N12" s="228"/>
      <c r="O12" s="227"/>
      <c r="P12" s="227"/>
      <c r="Q12" s="227"/>
      <c r="R12" s="227"/>
      <c r="S12" s="227"/>
      <c r="T12" s="227"/>
      <c r="U12" s="229"/>
      <c r="V12" s="225"/>
      <c r="W12" s="225"/>
      <c r="X12" s="225"/>
      <c r="Y12" s="225"/>
      <c r="Z12" s="225"/>
      <c r="AA12" s="225"/>
      <c r="AB12" s="225"/>
      <c r="AC12" s="225"/>
    </row>
    <row r="13" spans="1:29" ht="15.5">
      <c r="A13" s="218"/>
      <c r="B13" s="219"/>
      <c r="C13" s="219"/>
      <c r="D13" s="219"/>
      <c r="E13" s="219"/>
      <c r="F13" s="236" t="s">
        <v>37</v>
      </c>
      <c r="G13" s="237"/>
      <c r="H13" s="237"/>
      <c r="I13" s="237"/>
      <c r="J13" s="237"/>
      <c r="K13" s="237"/>
      <c r="L13" s="237"/>
      <c r="M13" s="236"/>
      <c r="N13" s="236"/>
      <c r="O13" s="237"/>
      <c r="P13" s="237"/>
      <c r="Q13" s="237"/>
      <c r="R13" s="237"/>
      <c r="S13" s="237"/>
      <c r="T13" s="237"/>
      <c r="U13" s="238"/>
      <c r="V13" s="219"/>
      <c r="W13" s="219"/>
      <c r="X13" s="219"/>
      <c r="Y13" s="219"/>
      <c r="Z13" s="219"/>
      <c r="AA13" s="219"/>
      <c r="AB13" s="219"/>
      <c r="AC13" s="219"/>
    </row>
    <row r="14" spans="1:29">
      <c r="A14" s="224"/>
      <c r="B14" s="225"/>
      <c r="C14" s="225"/>
      <c r="D14" s="225"/>
      <c r="E14" s="225"/>
      <c r="F14" s="226"/>
      <c r="G14" s="227"/>
      <c r="H14" s="227"/>
      <c r="I14" s="227"/>
      <c r="J14" s="227"/>
      <c r="K14" s="227"/>
      <c r="L14" s="227"/>
      <c r="M14" s="228"/>
      <c r="N14" s="228"/>
      <c r="O14" s="227"/>
      <c r="P14" s="227"/>
      <c r="Q14" s="227"/>
      <c r="R14" s="227"/>
      <c r="S14" s="227"/>
      <c r="T14" s="227"/>
      <c r="U14" s="229"/>
      <c r="V14" s="225"/>
      <c r="W14" s="225"/>
      <c r="X14" s="225"/>
      <c r="Y14" s="225"/>
      <c r="Z14" s="225"/>
      <c r="AA14" s="225"/>
      <c r="AB14" s="225"/>
      <c r="AC14" s="225"/>
    </row>
    <row r="15" spans="1:29">
      <c r="A15" s="224"/>
      <c r="B15" s="225"/>
      <c r="C15" s="225"/>
      <c r="D15" s="225"/>
      <c r="E15" s="225"/>
      <c r="F15" s="226"/>
      <c r="G15" s="227"/>
      <c r="H15" s="227"/>
      <c r="I15" s="227"/>
      <c r="J15" s="227"/>
      <c r="K15" s="227"/>
      <c r="L15" s="227"/>
      <c r="M15" s="228"/>
      <c r="N15" s="228"/>
      <c r="O15" s="227"/>
      <c r="P15" s="227"/>
      <c r="Q15" s="227"/>
      <c r="R15" s="227"/>
      <c r="S15" s="227"/>
      <c r="T15" s="227"/>
      <c r="U15" s="229"/>
      <c r="V15" s="225"/>
      <c r="W15" s="225"/>
      <c r="X15" s="225"/>
      <c r="Y15" s="225"/>
      <c r="Z15" s="225"/>
      <c r="AA15" s="225"/>
      <c r="AB15" s="225"/>
      <c r="AC15" s="225"/>
    </row>
    <row r="16" spans="1:29">
      <c r="A16" s="224"/>
      <c r="B16" s="225"/>
      <c r="C16" s="225"/>
      <c r="D16" s="225"/>
      <c r="E16" s="225"/>
      <c r="F16" s="226"/>
      <c r="G16" s="227"/>
      <c r="H16" s="227"/>
      <c r="I16" s="227"/>
      <c r="J16" s="227"/>
      <c r="K16" s="227"/>
      <c r="L16" s="227"/>
      <c r="M16" s="228"/>
      <c r="N16" s="228"/>
      <c r="O16" s="227"/>
      <c r="P16" s="227"/>
      <c r="Q16" s="227"/>
      <c r="R16" s="227"/>
      <c r="S16" s="227"/>
      <c r="T16" s="227"/>
      <c r="U16" s="229"/>
      <c r="V16" s="225"/>
      <c r="W16" s="225"/>
      <c r="X16" s="225"/>
      <c r="Y16" s="225"/>
      <c r="Z16" s="225"/>
      <c r="AA16" s="225"/>
      <c r="AB16" s="225"/>
      <c r="AC16" s="225"/>
    </row>
    <row r="17" spans="1:29" ht="13.5" thickBot="1">
      <c r="A17" s="224"/>
      <c r="B17" s="225"/>
      <c r="C17" s="225"/>
      <c r="D17" s="225"/>
      <c r="E17" s="225"/>
      <c r="F17" s="226"/>
      <c r="G17" s="227"/>
      <c r="H17" s="227"/>
      <c r="I17" s="227"/>
      <c r="J17" s="227"/>
      <c r="K17" s="227"/>
      <c r="L17" s="227"/>
      <c r="M17" s="228"/>
      <c r="N17" s="228"/>
      <c r="O17" s="227"/>
      <c r="P17" s="227"/>
      <c r="Q17" s="227"/>
      <c r="R17" s="227"/>
      <c r="S17" s="227"/>
      <c r="T17" s="227"/>
      <c r="U17" s="229"/>
      <c r="V17" s="225"/>
      <c r="W17" s="225"/>
      <c r="X17" s="225"/>
      <c r="Y17" s="225"/>
      <c r="Z17" s="225"/>
      <c r="AA17" s="225"/>
      <c r="AB17" s="225"/>
      <c r="AC17" s="225"/>
    </row>
    <row r="18" spans="1:29">
      <c r="A18" s="224"/>
      <c r="B18" s="225"/>
      <c r="C18" s="225"/>
      <c r="D18" s="225"/>
      <c r="E18" s="225"/>
      <c r="F18" s="226"/>
      <c r="G18" s="227"/>
      <c r="H18" s="331"/>
      <c r="I18" s="227"/>
      <c r="J18" s="227"/>
      <c r="K18" s="227"/>
      <c r="L18" s="227"/>
      <c r="M18" s="331"/>
      <c r="N18" s="227"/>
      <c r="O18" s="227"/>
      <c r="P18" s="227"/>
      <c r="Q18" s="227"/>
      <c r="R18" s="227"/>
      <c r="S18" s="331"/>
      <c r="T18" s="227"/>
      <c r="U18" s="229"/>
      <c r="V18" s="225"/>
      <c r="W18" s="225"/>
      <c r="X18" s="225"/>
      <c r="Y18" s="225"/>
      <c r="Z18" s="225"/>
      <c r="AA18" s="225"/>
      <c r="AB18" s="225"/>
      <c r="AC18" s="225"/>
    </row>
    <row r="19" spans="1:29" ht="15" customHeight="1">
      <c r="A19" s="224"/>
      <c r="B19" s="225"/>
      <c r="C19" s="225"/>
      <c r="D19" s="225"/>
      <c r="E19" s="225"/>
      <c r="F19" s="226"/>
      <c r="G19" s="227"/>
      <c r="H19" s="332" t="s">
        <v>38</v>
      </c>
      <c r="I19" s="227"/>
      <c r="J19" s="227"/>
      <c r="K19" s="227"/>
      <c r="L19" s="227"/>
      <c r="M19" s="332" t="s">
        <v>39</v>
      </c>
      <c r="N19" s="227"/>
      <c r="O19" s="227"/>
      <c r="P19" s="227"/>
      <c r="Q19" s="227"/>
      <c r="R19" s="227"/>
      <c r="S19" s="332" t="s">
        <v>40</v>
      </c>
      <c r="T19" s="227"/>
      <c r="U19" s="229"/>
      <c r="V19" s="225"/>
      <c r="W19" s="225"/>
      <c r="X19" s="225"/>
      <c r="Y19" s="225"/>
      <c r="Z19" s="225"/>
      <c r="AA19" s="225"/>
      <c r="AB19" s="225"/>
      <c r="AC19" s="225"/>
    </row>
    <row r="20" spans="1:29" ht="13.5" thickBot="1">
      <c r="A20" s="224"/>
      <c r="B20" s="225"/>
      <c r="C20" s="225"/>
      <c r="D20" s="225"/>
      <c r="E20" s="225"/>
      <c r="F20" s="226"/>
      <c r="G20" s="227"/>
      <c r="H20" s="333"/>
      <c r="I20" s="227"/>
      <c r="J20" s="227"/>
      <c r="K20" s="227"/>
      <c r="L20" s="227"/>
      <c r="M20" s="333"/>
      <c r="N20" s="227"/>
      <c r="O20" s="227"/>
      <c r="P20" s="227"/>
      <c r="Q20" s="227"/>
      <c r="R20" s="227"/>
      <c r="S20" s="333"/>
      <c r="U20" s="229"/>
      <c r="V20" s="225"/>
      <c r="W20" s="225"/>
      <c r="X20" s="225"/>
      <c r="Y20" s="225"/>
      <c r="Z20" s="225"/>
      <c r="AA20" s="225"/>
      <c r="AB20" s="225"/>
      <c r="AC20" s="225"/>
    </row>
    <row r="21" spans="1:29">
      <c r="A21" s="224"/>
      <c r="B21" s="225"/>
      <c r="C21" s="225"/>
      <c r="D21" s="225"/>
      <c r="E21" s="225"/>
      <c r="F21" s="226"/>
      <c r="G21" s="227"/>
      <c r="H21" s="227"/>
      <c r="I21" s="227"/>
      <c r="J21" s="227"/>
      <c r="K21" s="227"/>
      <c r="L21" s="227"/>
      <c r="M21" s="228"/>
      <c r="N21" s="228"/>
      <c r="O21" s="227"/>
      <c r="P21" s="227"/>
      <c r="Q21" s="227"/>
      <c r="R21" s="227"/>
      <c r="S21" s="227"/>
      <c r="U21" s="229"/>
      <c r="V21" s="225"/>
      <c r="W21" s="225"/>
      <c r="X21" s="225"/>
      <c r="Y21" s="225"/>
      <c r="Z21" s="225"/>
      <c r="AA21" s="225"/>
      <c r="AB21" s="225"/>
      <c r="AC21" s="225"/>
    </row>
    <row r="22" spans="1:29">
      <c r="A22" s="224"/>
      <c r="B22" s="225"/>
      <c r="C22" s="225"/>
      <c r="D22" s="225"/>
      <c r="E22" s="225"/>
      <c r="F22" s="226"/>
      <c r="G22" s="227"/>
      <c r="H22" s="227"/>
      <c r="I22" s="227"/>
      <c r="J22" s="227"/>
      <c r="K22" s="227"/>
      <c r="L22" s="227"/>
      <c r="M22" s="228"/>
      <c r="N22" s="228"/>
      <c r="O22" s="227"/>
      <c r="P22" s="227"/>
      <c r="Q22" s="227"/>
      <c r="R22" s="227"/>
      <c r="S22" s="227"/>
      <c r="U22" s="229"/>
      <c r="V22" s="225"/>
      <c r="W22" s="225"/>
      <c r="X22" s="225"/>
      <c r="Y22" s="225"/>
      <c r="Z22" s="225"/>
      <c r="AA22" s="225"/>
      <c r="AB22" s="225"/>
      <c r="AC22" s="225"/>
    </row>
    <row r="23" spans="1:29">
      <c r="A23" s="224"/>
      <c r="B23" s="225"/>
      <c r="C23" s="225"/>
      <c r="D23" s="225"/>
      <c r="E23" s="225"/>
      <c r="F23" s="226"/>
      <c r="G23" s="227"/>
      <c r="H23" s="227"/>
      <c r="I23" s="227"/>
      <c r="J23" s="227"/>
      <c r="K23" s="227"/>
      <c r="L23" s="227"/>
      <c r="M23" s="228"/>
      <c r="N23" s="228"/>
      <c r="O23" s="227"/>
      <c r="P23" s="227"/>
      <c r="Q23" s="227"/>
      <c r="R23" s="227"/>
      <c r="S23" s="227"/>
      <c r="U23" s="229"/>
      <c r="V23" s="225"/>
      <c r="W23" s="225"/>
      <c r="X23" s="225"/>
      <c r="Y23" s="225"/>
      <c r="Z23" s="225"/>
      <c r="AA23" s="225"/>
      <c r="AB23" s="225"/>
      <c r="AC23" s="225"/>
    </row>
    <row r="24" spans="1:29">
      <c r="A24" s="224"/>
      <c r="B24" s="225"/>
      <c r="C24" s="225"/>
      <c r="D24" s="225"/>
      <c r="E24" s="225"/>
      <c r="F24" s="239"/>
      <c r="G24" s="240"/>
      <c r="H24" s="240"/>
      <c r="I24" s="240"/>
      <c r="J24" s="240"/>
      <c r="K24" s="240"/>
      <c r="L24" s="240"/>
      <c r="M24" s="241"/>
      <c r="N24" s="241"/>
      <c r="O24" s="240"/>
      <c r="P24" s="240"/>
      <c r="Q24" s="240"/>
      <c r="R24" s="240"/>
      <c r="S24" s="240"/>
      <c r="T24" s="240"/>
      <c r="U24" s="242"/>
      <c r="V24" s="225"/>
      <c r="W24" s="225"/>
      <c r="X24" s="225"/>
      <c r="Y24" s="225"/>
      <c r="Z24" s="225"/>
      <c r="AA24" s="225"/>
      <c r="AB24" s="225"/>
      <c r="AC24" s="225"/>
    </row>
    <row r="25" spans="1:29" ht="14.5">
      <c r="A25" s="224"/>
      <c r="B25" s="225"/>
      <c r="C25" s="225"/>
      <c r="D25" s="225"/>
      <c r="E25" s="225"/>
      <c r="F25" s="243" t="s">
        <v>41</v>
      </c>
      <c r="G25" s="227"/>
      <c r="H25" s="227"/>
      <c r="I25" s="227"/>
      <c r="J25" s="227"/>
      <c r="K25" s="227"/>
      <c r="L25" s="227"/>
      <c r="M25" s="228"/>
      <c r="N25" s="228"/>
      <c r="O25" s="227"/>
      <c r="P25" s="227"/>
      <c r="Q25" s="227"/>
      <c r="R25" s="227"/>
      <c r="S25" s="227"/>
      <c r="T25" s="227"/>
      <c r="U25" s="227"/>
      <c r="V25" s="225"/>
      <c r="W25" s="225"/>
      <c r="X25" s="225"/>
      <c r="Y25" s="225"/>
      <c r="Z25" s="225"/>
      <c r="AA25" s="225"/>
      <c r="AB25" s="225"/>
      <c r="AC25" s="225"/>
    </row>
    <row r="26" spans="1:29">
      <c r="A26" s="224"/>
      <c r="B26" s="225"/>
      <c r="C26" s="225"/>
      <c r="D26" s="225"/>
      <c r="E26" s="225"/>
      <c r="F26" s="227"/>
      <c r="G26" s="227"/>
      <c r="H26" s="227"/>
      <c r="I26" s="227"/>
      <c r="J26" s="227"/>
      <c r="K26" s="227"/>
      <c r="L26" s="227"/>
      <c r="M26" s="228"/>
      <c r="N26" s="228"/>
      <c r="O26" s="227"/>
      <c r="P26" s="227"/>
      <c r="Q26" s="227"/>
      <c r="R26" s="227"/>
      <c r="S26" s="227"/>
      <c r="T26" s="227"/>
      <c r="U26" s="227"/>
      <c r="V26" s="225"/>
      <c r="W26" s="225"/>
      <c r="X26" s="225"/>
      <c r="Y26" s="225"/>
      <c r="Z26" s="225"/>
      <c r="AA26" s="225"/>
      <c r="AB26" s="225"/>
      <c r="AC26" s="225"/>
    </row>
    <row r="27" spans="1:29">
      <c r="A27" s="224"/>
      <c r="B27" s="225"/>
      <c r="C27" s="225"/>
      <c r="D27" s="225"/>
      <c r="E27" s="225"/>
      <c r="F27" s="227"/>
      <c r="G27" s="227"/>
      <c r="H27" s="227"/>
      <c r="I27" s="227"/>
      <c r="J27" s="227"/>
      <c r="K27" s="227"/>
      <c r="L27" s="227"/>
      <c r="M27" s="228"/>
      <c r="N27" s="228"/>
      <c r="O27" s="227"/>
      <c r="P27" s="227"/>
      <c r="Q27" s="227"/>
      <c r="R27" s="227"/>
      <c r="S27" s="227"/>
      <c r="T27" s="227"/>
      <c r="U27" s="227"/>
      <c r="V27" s="225"/>
      <c r="W27" s="225"/>
      <c r="X27" s="225"/>
      <c r="Y27" s="225"/>
      <c r="Z27" s="225"/>
      <c r="AA27" s="225"/>
      <c r="AB27" s="225"/>
      <c r="AC27" s="225"/>
    </row>
    <row r="28" spans="1:29" ht="12.75" customHeight="1">
      <c r="A28" s="215" t="s">
        <v>42</v>
      </c>
      <c r="B28" s="215"/>
      <c r="C28" s="216"/>
      <c r="D28" s="217"/>
      <c r="E28" s="215"/>
      <c r="F28" s="215"/>
      <c r="G28" s="215"/>
      <c r="H28" s="215"/>
      <c r="I28" s="215"/>
      <c r="J28" s="215"/>
      <c r="K28" s="215"/>
      <c r="L28" s="215"/>
      <c r="M28" s="215"/>
      <c r="N28" s="215"/>
      <c r="O28" s="215"/>
      <c r="P28" s="215"/>
      <c r="Q28" s="215"/>
      <c r="R28" s="215"/>
      <c r="S28" s="215"/>
      <c r="T28" s="215"/>
      <c r="U28" s="215"/>
      <c r="V28" s="216"/>
      <c r="W28" s="216"/>
      <c r="X28" s="216"/>
      <c r="Y28" s="216"/>
      <c r="Z28" s="216"/>
      <c r="AA28" s="216"/>
      <c r="AB28" s="216"/>
      <c r="AC28" s="216"/>
    </row>
    <row r="29" spans="1:29">
      <c r="A29" s="224"/>
      <c r="B29" s="225"/>
      <c r="C29" s="225"/>
      <c r="D29" s="225"/>
      <c r="E29" s="225"/>
      <c r="F29" s="227"/>
      <c r="G29" s="227"/>
      <c r="H29" s="227"/>
      <c r="I29" s="227"/>
      <c r="J29" s="227"/>
      <c r="K29" s="227"/>
      <c r="L29" s="227"/>
      <c r="M29" s="228"/>
      <c r="N29" s="228"/>
      <c r="O29" s="227"/>
      <c r="P29" s="227"/>
      <c r="Q29" s="227"/>
      <c r="R29" s="227"/>
      <c r="S29" s="228"/>
      <c r="T29" s="227"/>
      <c r="U29" s="227"/>
      <c r="V29" s="225"/>
      <c r="W29" s="225"/>
      <c r="X29" s="225"/>
      <c r="Y29" s="225"/>
      <c r="Z29" s="225"/>
      <c r="AA29" s="225"/>
      <c r="AB29" s="225"/>
      <c r="AC29" s="225"/>
    </row>
    <row r="30" spans="1:29" ht="12.75" customHeight="1">
      <c r="A30" s="224"/>
      <c r="B30" s="225"/>
      <c r="C30" s="225"/>
      <c r="D30" s="225"/>
      <c r="E30" s="225"/>
      <c r="F30" s="244" t="s">
        <v>42</v>
      </c>
      <c r="G30" s="245"/>
      <c r="H30" s="245"/>
      <c r="I30" s="245"/>
      <c r="J30" s="245"/>
      <c r="K30" s="245"/>
      <c r="L30" s="245"/>
      <c r="M30" s="244"/>
      <c r="N30" s="244"/>
      <c r="O30" s="245"/>
      <c r="P30" s="245"/>
      <c r="Q30" s="245"/>
      <c r="R30" s="245"/>
      <c r="S30" s="244"/>
      <c r="T30" s="245"/>
      <c r="U30" s="245"/>
      <c r="V30" s="225"/>
      <c r="W30" s="244" t="s">
        <v>43</v>
      </c>
      <c r="X30" s="245"/>
      <c r="Y30" s="245"/>
      <c r="Z30" s="245"/>
      <c r="AA30" s="245"/>
      <c r="AB30" s="245"/>
      <c r="AC30" s="225"/>
    </row>
    <row r="31" spans="1:29">
      <c r="A31" s="224"/>
      <c r="B31" s="225"/>
      <c r="C31" s="225"/>
      <c r="D31" s="225"/>
      <c r="E31" s="225"/>
      <c r="F31" s="227"/>
      <c r="G31" s="227"/>
      <c r="H31" s="227"/>
      <c r="I31" s="227"/>
      <c r="J31" s="227"/>
      <c r="K31" s="227"/>
      <c r="L31" s="227"/>
      <c r="M31" s="228"/>
      <c r="N31" s="228"/>
      <c r="O31" s="227"/>
      <c r="P31" s="227"/>
      <c r="Q31" s="227"/>
      <c r="R31" s="227"/>
      <c r="S31" s="228"/>
      <c r="T31" s="227"/>
      <c r="U31" s="227"/>
      <c r="V31" s="225"/>
      <c r="W31" s="225"/>
      <c r="X31" s="225"/>
      <c r="Y31" s="225"/>
      <c r="Z31" s="225"/>
      <c r="AA31" s="225"/>
      <c r="AB31" s="225"/>
      <c r="AC31" s="225"/>
    </row>
    <row r="32" spans="1:29">
      <c r="H32" s="247" t="s">
        <v>44</v>
      </c>
      <c r="I32" s="247"/>
      <c r="J32" s="247"/>
      <c r="K32" s="247"/>
      <c r="L32" s="247"/>
      <c r="M32" s="247" t="s">
        <v>45</v>
      </c>
      <c r="N32" s="247"/>
      <c r="O32" s="247"/>
      <c r="P32" s="247"/>
      <c r="Q32" s="247"/>
      <c r="R32" s="247"/>
      <c r="S32" s="247" t="s">
        <v>46</v>
      </c>
      <c r="T32" s="247"/>
      <c r="U32" s="247"/>
      <c r="Y32" s="247" t="s">
        <v>47</v>
      </c>
    </row>
    <row r="33" spans="1:27">
      <c r="F33" s="248"/>
      <c r="G33" s="249"/>
      <c r="H33" s="249"/>
      <c r="I33" s="249"/>
      <c r="J33" s="249"/>
      <c r="K33" s="249"/>
      <c r="L33" s="249"/>
      <c r="M33" s="250"/>
      <c r="N33" s="250"/>
      <c r="O33" s="249"/>
      <c r="P33" s="249"/>
      <c r="Q33" s="249"/>
      <c r="R33" s="249"/>
      <c r="S33" s="250"/>
      <c r="T33" s="249"/>
      <c r="U33" s="251"/>
      <c r="W33" s="248"/>
      <c r="X33" s="249"/>
      <c r="Y33" s="249"/>
      <c r="Z33" s="249"/>
      <c r="AA33" s="251"/>
    </row>
    <row r="34" spans="1:27" ht="13.5" thickBot="1">
      <c r="F34" s="252"/>
      <c r="G34" s="253"/>
      <c r="H34" s="254"/>
      <c r="I34" s="255"/>
      <c r="J34" s="256"/>
      <c r="K34" s="253"/>
      <c r="L34" s="254"/>
      <c r="M34" s="257"/>
      <c r="N34" s="254"/>
      <c r="O34" s="255"/>
      <c r="P34" s="256"/>
      <c r="R34" s="253"/>
      <c r="S34" s="254"/>
      <c r="T34" s="255"/>
      <c r="U34" s="229"/>
      <c r="W34" s="252"/>
      <c r="X34" s="258"/>
      <c r="Y34" s="259"/>
      <c r="Z34" s="260"/>
      <c r="AA34" s="261"/>
    </row>
    <row r="35" spans="1:27" ht="16" thickBot="1">
      <c r="F35" s="252"/>
      <c r="G35" s="262"/>
      <c r="H35" s="263" t="str">
        <f ca="1" xml:space="preserve"> InpR!A1</f>
        <v>InpR</v>
      </c>
      <c r="I35" s="264"/>
      <c r="J35" s="265"/>
      <c r="K35" s="266"/>
      <c r="L35" s="267"/>
      <c r="M35" s="268" t="str">
        <f ca="1" xml:space="preserve"> Time!A1</f>
        <v>Time</v>
      </c>
      <c r="N35" s="256"/>
      <c r="O35" s="264"/>
      <c r="P35" s="256"/>
      <c r="R35" s="269"/>
      <c r="S35" s="270" t="str">
        <f ca="1" xml:space="preserve"> Outputs!$A$1</f>
        <v>Outputs</v>
      </c>
      <c r="T35" s="271"/>
      <c r="U35" s="229"/>
      <c r="W35" s="252"/>
      <c r="X35" s="272"/>
      <c r="Y35" s="273" t="str">
        <f ca="1">A1</f>
        <v>Map &amp; Key</v>
      </c>
      <c r="Z35" s="274"/>
      <c r="AA35" s="261"/>
    </row>
    <row r="36" spans="1:27" ht="28.75" customHeight="1" thickBot="1">
      <c r="A36" s="275"/>
      <c r="B36" s="275"/>
      <c r="C36" s="275"/>
      <c r="D36" s="275"/>
      <c r="E36" s="275"/>
      <c r="F36" s="276"/>
      <c r="G36" s="277"/>
      <c r="H36" s="558" t="s">
        <v>48</v>
      </c>
      <c r="I36" s="271"/>
      <c r="J36" s="265"/>
      <c r="K36" s="269"/>
      <c r="L36" s="278"/>
      <c r="M36" s="279" t="s">
        <v>49</v>
      </c>
      <c r="N36" s="280"/>
      <c r="O36" s="271"/>
      <c r="P36" s="280"/>
      <c r="R36" s="266"/>
      <c r="S36" s="558" t="s">
        <v>50</v>
      </c>
      <c r="T36" s="264"/>
      <c r="U36" s="229"/>
      <c r="V36" s="275"/>
      <c r="W36" s="276"/>
      <c r="X36" s="281"/>
      <c r="Y36" s="279" t="s">
        <v>51</v>
      </c>
      <c r="Z36" s="282"/>
      <c r="AA36" s="283"/>
    </row>
    <row r="37" spans="1:27" ht="14.5" thickBot="1">
      <c r="A37" s="275"/>
      <c r="B37" s="275"/>
      <c r="C37" s="275"/>
      <c r="D37" s="275"/>
      <c r="E37" s="275"/>
      <c r="F37" s="276"/>
      <c r="G37" s="277"/>
      <c r="H37" s="263" t="str">
        <f ca="1" xml:space="preserve"> InpCol!A1</f>
        <v>InpCol</v>
      </c>
      <c r="I37" s="271"/>
      <c r="J37" s="265"/>
      <c r="K37" s="269"/>
      <c r="L37" s="278"/>
      <c r="M37" s="279"/>
      <c r="N37" s="280"/>
      <c r="O37" s="271"/>
      <c r="P37" s="280"/>
      <c r="R37" s="287"/>
      <c r="S37" s="288"/>
      <c r="T37" s="286"/>
      <c r="U37" s="229"/>
      <c r="V37" s="275"/>
      <c r="W37" s="252"/>
      <c r="X37" s="289"/>
      <c r="Y37" s="290"/>
      <c r="Z37" s="291"/>
      <c r="AA37" s="261"/>
    </row>
    <row r="38" spans="1:27" ht="14.5" thickBot="1">
      <c r="A38" s="275"/>
      <c r="B38" s="275"/>
      <c r="C38" s="275"/>
      <c r="D38" s="275"/>
      <c r="E38" s="275"/>
      <c r="F38" s="276"/>
      <c r="G38" s="277"/>
      <c r="H38" s="558" t="s">
        <v>52</v>
      </c>
      <c r="I38" s="271"/>
      <c r="J38" s="265"/>
      <c r="K38" s="269"/>
      <c r="L38" s="278"/>
      <c r="M38" s="268" t="str">
        <f ca="1" xml:space="preserve"> 'Export incentive'!A1</f>
        <v>Export incentive</v>
      </c>
      <c r="N38" s="280"/>
      <c r="O38" s="271"/>
      <c r="P38" s="280"/>
      <c r="R38" s="266"/>
      <c r="S38" s="558"/>
      <c r="T38" s="264"/>
      <c r="U38" s="229"/>
      <c r="V38" s="275"/>
      <c r="W38" s="252"/>
      <c r="X38" s="256"/>
      <c r="Y38" s="256"/>
      <c r="Z38" s="256"/>
      <c r="AA38" s="261"/>
    </row>
    <row r="39" spans="1:27">
      <c r="F39" s="252"/>
      <c r="G39" s="284"/>
      <c r="H39" s="285"/>
      <c r="I39" s="286"/>
      <c r="J39" s="265"/>
      <c r="K39" s="266"/>
      <c r="L39" s="267"/>
      <c r="M39" s="565" t="s">
        <v>53</v>
      </c>
      <c r="N39" s="256"/>
      <c r="O39" s="264"/>
      <c r="P39" s="256"/>
      <c r="U39" s="229"/>
      <c r="W39" s="294"/>
      <c r="X39" s="295"/>
      <c r="Y39" s="295"/>
      <c r="Z39" s="295"/>
      <c r="AA39" s="296"/>
    </row>
    <row r="40" spans="1:27">
      <c r="F40" s="252"/>
      <c r="G40" s="267"/>
      <c r="H40" s="330"/>
      <c r="I40" s="256"/>
      <c r="J40" s="265"/>
      <c r="K40" s="266"/>
      <c r="L40" s="267"/>
      <c r="M40" s="566"/>
      <c r="N40" s="256"/>
      <c r="O40" s="264"/>
      <c r="P40" s="256"/>
      <c r="U40" s="229"/>
      <c r="W40"/>
      <c r="X40"/>
      <c r="Y40"/>
      <c r="Z40"/>
      <c r="AA40"/>
    </row>
    <row r="41" spans="1:27">
      <c r="F41" s="252"/>
      <c r="G41" s="267"/>
      <c r="H41" s="330"/>
      <c r="I41" s="256"/>
      <c r="J41" s="265"/>
      <c r="K41" s="266"/>
      <c r="L41" s="267"/>
      <c r="M41" s="566"/>
      <c r="N41" s="256"/>
      <c r="O41" s="264"/>
      <c r="P41" s="256"/>
      <c r="U41" s="229"/>
      <c r="W41"/>
      <c r="X41"/>
      <c r="Y41"/>
      <c r="Z41"/>
      <c r="AA41"/>
    </row>
    <row r="42" spans="1:27" ht="13.5" thickBot="1">
      <c r="F42" s="252"/>
      <c r="G42" s="267"/>
      <c r="H42" s="279"/>
      <c r="I42" s="256"/>
      <c r="J42" s="265"/>
      <c r="K42" s="266"/>
      <c r="L42" s="267"/>
      <c r="N42" s="256"/>
      <c r="O42" s="264"/>
      <c r="P42" s="256"/>
      <c r="U42" s="229"/>
      <c r="W42"/>
      <c r="X42"/>
      <c r="Y42"/>
      <c r="Z42"/>
      <c r="AA42"/>
    </row>
    <row r="43" spans="1:27" ht="14.5" thickBot="1">
      <c r="A43" s="275"/>
      <c r="B43" s="275"/>
      <c r="C43" s="275"/>
      <c r="D43" s="275"/>
      <c r="E43" s="275"/>
      <c r="F43" s="276"/>
      <c r="J43" s="265"/>
      <c r="K43" s="269"/>
      <c r="L43" s="278"/>
      <c r="M43" s="268" t="str">
        <f ca="1" xml:space="preserve"> 'Import incentive'!A1</f>
        <v>Import incentive</v>
      </c>
      <c r="N43" s="280"/>
      <c r="O43" s="271"/>
      <c r="P43" s="280"/>
      <c r="U43" s="229"/>
      <c r="V43" s="275"/>
      <c r="W43"/>
      <c r="X43"/>
      <c r="Y43"/>
      <c r="Z43"/>
      <c r="AA43"/>
    </row>
    <row r="44" spans="1:27" ht="13.75" customHeight="1">
      <c r="F44" s="252"/>
      <c r="G44" s="265"/>
      <c r="H44" s="293"/>
      <c r="I44" s="265"/>
      <c r="K44" s="269"/>
      <c r="L44" s="267"/>
      <c r="M44" s="565" t="s">
        <v>54</v>
      </c>
      <c r="N44" s="256"/>
      <c r="O44" s="264"/>
      <c r="U44" s="229"/>
      <c r="W44"/>
      <c r="X44"/>
      <c r="Y44"/>
      <c r="Z44"/>
      <c r="AA44"/>
    </row>
    <row r="45" spans="1:27" ht="14">
      <c r="F45" s="252"/>
      <c r="G45" s="265"/>
      <c r="H45" s="293"/>
      <c r="I45" s="265"/>
      <c r="K45" s="269"/>
      <c r="L45" s="267"/>
      <c r="M45" s="566"/>
      <c r="N45" s="256"/>
      <c r="O45" s="264"/>
      <c r="U45" s="229"/>
      <c r="W45"/>
      <c r="X45"/>
      <c r="Y45"/>
      <c r="Z45"/>
      <c r="AA45"/>
    </row>
    <row r="46" spans="1:27" ht="14">
      <c r="F46" s="252"/>
      <c r="G46" s="265"/>
      <c r="H46" s="293"/>
      <c r="I46" s="265"/>
      <c r="K46" s="269"/>
      <c r="L46" s="267"/>
      <c r="M46" s="566"/>
      <c r="N46" s="256"/>
      <c r="O46" s="264"/>
      <c r="U46" s="229"/>
      <c r="W46"/>
      <c r="X46"/>
      <c r="Y46"/>
      <c r="Z46"/>
      <c r="AA46"/>
    </row>
    <row r="47" spans="1:27">
      <c r="F47" s="252"/>
      <c r="G47" s="265"/>
      <c r="H47" s="293"/>
      <c r="I47" s="265"/>
      <c r="J47" s="265"/>
      <c r="K47" s="266"/>
      <c r="M47" s="566"/>
      <c r="O47" s="264"/>
      <c r="P47" s="256"/>
      <c r="U47" s="229"/>
      <c r="W47"/>
      <c r="X47"/>
      <c r="Y47"/>
      <c r="Z47"/>
      <c r="AA47"/>
    </row>
    <row r="48" spans="1:27" ht="14">
      <c r="A48" s="275"/>
      <c r="B48" s="275"/>
      <c r="C48" s="275"/>
      <c r="D48" s="275"/>
      <c r="E48" s="275"/>
      <c r="F48" s="276"/>
      <c r="G48" s="265"/>
      <c r="H48" s="293"/>
      <c r="I48" s="265"/>
      <c r="J48" s="293"/>
      <c r="K48" s="269"/>
      <c r="L48" s="267"/>
      <c r="M48"/>
      <c r="N48" s="256"/>
      <c r="O48" s="271"/>
      <c r="P48" s="280"/>
      <c r="U48" s="229"/>
      <c r="V48" s="275"/>
    </row>
    <row r="49" spans="1:29" ht="15.75" customHeight="1">
      <c r="F49" s="252"/>
      <c r="G49" s="265"/>
      <c r="H49" s="293"/>
      <c r="I49" s="265"/>
      <c r="J49" s="293"/>
      <c r="K49" s="266"/>
      <c r="L49" s="267"/>
      <c r="M49"/>
      <c r="N49" s="256"/>
      <c r="O49" s="264"/>
      <c r="P49" s="256"/>
      <c r="U49" s="229"/>
    </row>
    <row r="50" spans="1:29" ht="18" customHeight="1">
      <c r="A50" s="275"/>
      <c r="B50" s="275"/>
      <c r="C50" s="275"/>
      <c r="D50" s="275"/>
      <c r="E50" s="275"/>
      <c r="F50" s="276"/>
      <c r="G50" s="265"/>
      <c r="H50" s="293"/>
      <c r="I50" s="265"/>
      <c r="J50" s="280"/>
      <c r="K50" s="269"/>
      <c r="L50" s="267"/>
      <c r="M50"/>
      <c r="N50" s="256"/>
      <c r="O50" s="271"/>
      <c r="P50" s="280"/>
      <c r="U50" s="229"/>
      <c r="V50" s="275"/>
      <c r="W50" s="256"/>
      <c r="X50" s="256"/>
      <c r="Y50" s="256"/>
      <c r="Z50" s="256"/>
      <c r="AA50" s="256"/>
    </row>
    <row r="51" spans="1:29" ht="13.4" customHeight="1">
      <c r="A51" s="275"/>
      <c r="B51" s="275"/>
      <c r="C51" s="275"/>
      <c r="D51" s="275"/>
      <c r="E51" s="275"/>
      <c r="F51" s="276"/>
      <c r="G51" s="265"/>
      <c r="H51" s="293"/>
      <c r="I51" s="265"/>
      <c r="J51" s="280"/>
      <c r="K51" s="269"/>
      <c r="L51" s="267"/>
      <c r="M51"/>
      <c r="N51" s="256"/>
      <c r="O51" s="271"/>
      <c r="P51" s="280"/>
      <c r="U51" s="229"/>
      <c r="V51" s="275"/>
      <c r="W51" s="256"/>
      <c r="X51" s="256"/>
      <c r="Y51" s="256"/>
      <c r="Z51" s="256"/>
      <c r="AA51" s="256"/>
    </row>
    <row r="52" spans="1:29">
      <c r="F52" s="252"/>
      <c r="G52" s="256"/>
      <c r="H52" s="558"/>
      <c r="I52" s="256"/>
      <c r="J52" s="256"/>
      <c r="K52" s="287"/>
      <c r="L52" s="297"/>
      <c r="M52" s="285"/>
      <c r="N52" s="288"/>
      <c r="O52" s="286"/>
      <c r="P52" s="256"/>
      <c r="U52" s="229"/>
      <c r="W52" s="256"/>
      <c r="X52" s="256"/>
      <c r="Y52" s="256"/>
      <c r="Z52" s="256"/>
      <c r="AA52" s="256"/>
    </row>
    <row r="53" spans="1:29" ht="15.75" customHeight="1">
      <c r="F53" s="294"/>
      <c r="G53" s="298"/>
      <c r="H53" s="298"/>
      <c r="I53" s="298"/>
      <c r="J53" s="298"/>
      <c r="K53" s="298"/>
      <c r="L53" s="299"/>
      <c r="M53" s="295"/>
      <c r="N53" s="295"/>
      <c r="O53" s="298"/>
      <c r="P53" s="298"/>
      <c r="Q53" s="298"/>
      <c r="R53" s="299"/>
      <c r="S53" s="295"/>
      <c r="T53" s="298"/>
      <c r="U53" s="296"/>
      <c r="W53" s="256"/>
      <c r="AA53" s="256"/>
    </row>
    <row r="54" spans="1:29"/>
    <row r="55" spans="1:29"/>
    <row r="56" spans="1:29" ht="12.75" customHeight="1">
      <c r="A56" s="215" t="s">
        <v>55</v>
      </c>
      <c r="B56" s="215"/>
      <c r="C56" s="216"/>
      <c r="D56" s="217"/>
      <c r="E56" s="215"/>
      <c r="F56" s="215"/>
      <c r="G56" s="215"/>
      <c r="H56" s="215"/>
      <c r="I56" s="215"/>
      <c r="J56" s="215"/>
      <c r="K56" s="215"/>
      <c r="L56" s="215"/>
      <c r="M56" s="215"/>
      <c r="N56" s="215"/>
      <c r="O56" s="215"/>
      <c r="P56" s="215"/>
      <c r="Q56" s="215"/>
      <c r="R56" s="215"/>
      <c r="S56" s="215"/>
      <c r="T56" s="215"/>
      <c r="U56" s="215"/>
      <c r="V56" s="216"/>
      <c r="W56" s="216"/>
      <c r="X56" s="216"/>
      <c r="Y56" s="216"/>
      <c r="Z56" s="216"/>
      <c r="AA56" s="216"/>
      <c r="AB56" s="216"/>
      <c r="AC56" s="216"/>
    </row>
    <row r="57" spans="1:29">
      <c r="B57" s="246"/>
      <c r="C57" s="300"/>
      <c r="D57" s="301"/>
      <c r="E57" s="302"/>
      <c r="G57" s="225"/>
      <c r="H57" s="227"/>
      <c r="I57" s="227"/>
      <c r="J57" s="227"/>
      <c r="K57" s="227"/>
      <c r="L57" s="227"/>
      <c r="M57" s="227"/>
      <c r="N57" s="227"/>
      <c r="O57" s="227"/>
      <c r="P57" s="227"/>
      <c r="Q57" s="227"/>
      <c r="R57" s="227"/>
      <c r="S57" s="227"/>
      <c r="T57" s="227"/>
      <c r="U57" s="227"/>
      <c r="V57" s="227"/>
      <c r="W57" s="227"/>
      <c r="X57" s="227"/>
      <c r="Y57" s="227"/>
      <c r="Z57" s="227"/>
      <c r="AA57" s="227"/>
      <c r="AB57" s="227"/>
      <c r="AC57" s="227"/>
    </row>
    <row r="58" spans="1:29">
      <c r="B58" s="246"/>
      <c r="C58" s="300"/>
      <c r="D58" s="301"/>
      <c r="E58" s="227"/>
      <c r="F58" s="227"/>
      <c r="G58" s="227"/>
      <c r="H58" s="303" t="s">
        <v>56</v>
      </c>
      <c r="J58" s="214" t="s">
        <v>57</v>
      </c>
      <c r="L58" s="227"/>
      <c r="M58" s="227"/>
      <c r="N58" s="227"/>
      <c r="O58" s="227"/>
      <c r="P58" s="227"/>
      <c r="Q58" s="227"/>
      <c r="R58" s="227"/>
      <c r="S58" s="227"/>
      <c r="T58" s="227"/>
      <c r="U58" s="227"/>
      <c r="V58" s="227"/>
      <c r="W58" s="227"/>
      <c r="X58" s="227"/>
      <c r="Y58" s="227"/>
      <c r="Z58" s="227"/>
      <c r="AA58" s="227"/>
      <c r="AB58" s="227"/>
      <c r="AC58" s="227"/>
    </row>
    <row r="59" spans="1:29">
      <c r="B59" s="246"/>
      <c r="C59" s="300"/>
      <c r="D59" s="301"/>
      <c r="E59" s="227"/>
      <c r="F59" s="227"/>
      <c r="G59" s="227"/>
      <c r="H59" s="304"/>
      <c r="L59" s="227"/>
      <c r="M59" s="227"/>
      <c r="N59" s="227"/>
      <c r="O59" s="227"/>
      <c r="P59" s="227"/>
      <c r="Q59" s="227"/>
      <c r="R59" s="227"/>
      <c r="S59" s="227"/>
      <c r="T59" s="227"/>
      <c r="U59" s="227"/>
      <c r="V59" s="227"/>
      <c r="W59" s="227"/>
      <c r="X59" s="227"/>
      <c r="Y59" s="227"/>
      <c r="Z59" s="227"/>
      <c r="AA59" s="227"/>
      <c r="AB59" s="227"/>
      <c r="AC59" s="227"/>
    </row>
    <row r="60" spans="1:29">
      <c r="B60" s="246"/>
      <c r="C60" s="300"/>
      <c r="D60" s="301"/>
      <c r="E60" s="227"/>
      <c r="F60" s="227"/>
      <c r="G60" s="227"/>
      <c r="H60" s="305" t="s">
        <v>58</v>
      </c>
      <c r="J60" s="214" t="s">
        <v>59</v>
      </c>
      <c r="L60" s="227"/>
      <c r="M60" s="227"/>
      <c r="N60" s="227"/>
      <c r="O60" s="227"/>
      <c r="P60" s="227"/>
      <c r="Q60" s="227"/>
      <c r="R60" s="227"/>
      <c r="S60" s="227"/>
      <c r="T60" s="227"/>
      <c r="U60" s="227"/>
      <c r="V60" s="227"/>
      <c r="W60" s="227"/>
      <c r="X60" s="227"/>
      <c r="Y60" s="227"/>
      <c r="Z60" s="227"/>
      <c r="AA60" s="227"/>
      <c r="AB60" s="227"/>
      <c r="AC60" s="227"/>
    </row>
    <row r="61" spans="1:29">
      <c r="B61" s="246"/>
      <c r="C61" s="300"/>
      <c r="D61" s="301"/>
      <c r="E61" s="227"/>
      <c r="F61" s="227"/>
      <c r="G61" s="227"/>
      <c r="H61" s="304"/>
      <c r="L61" s="227"/>
      <c r="M61" s="227"/>
      <c r="N61" s="227"/>
      <c r="O61" s="227"/>
      <c r="P61" s="227"/>
      <c r="Q61" s="227"/>
      <c r="R61" s="227"/>
      <c r="S61" s="227"/>
      <c r="T61" s="227"/>
      <c r="U61" s="227"/>
      <c r="V61" s="227"/>
      <c r="W61" s="227"/>
      <c r="X61" s="227"/>
      <c r="Y61" s="227"/>
      <c r="Z61" s="227"/>
      <c r="AA61" s="227"/>
      <c r="AB61" s="227"/>
      <c r="AC61" s="227"/>
    </row>
    <row r="62" spans="1:29">
      <c r="B62" s="246"/>
      <c r="C62" s="300"/>
      <c r="D62" s="301"/>
      <c r="E62" s="227"/>
      <c r="F62" s="227"/>
      <c r="G62" s="227"/>
      <c r="H62" s="306" t="s">
        <v>60</v>
      </c>
      <c r="J62" s="214" t="s">
        <v>61</v>
      </c>
      <c r="L62" s="227"/>
      <c r="M62" s="227"/>
      <c r="N62" s="227"/>
      <c r="O62" s="227"/>
      <c r="P62" s="227"/>
      <c r="Q62" s="227"/>
      <c r="R62" s="227"/>
      <c r="S62" s="227"/>
      <c r="T62" s="227"/>
      <c r="U62" s="227"/>
      <c r="V62" s="227"/>
      <c r="W62" s="227"/>
      <c r="X62" s="227"/>
      <c r="Y62" s="227"/>
      <c r="Z62" s="227"/>
      <c r="AA62" s="227"/>
      <c r="AB62" s="227"/>
      <c r="AC62" s="227"/>
    </row>
    <row r="63" spans="1:29">
      <c r="B63" s="246"/>
      <c r="C63" s="300"/>
      <c r="D63" s="301"/>
      <c r="E63" s="227"/>
      <c r="F63" s="227"/>
      <c r="G63" s="227"/>
      <c r="H63" s="304"/>
      <c r="L63" s="227"/>
      <c r="M63" s="227"/>
      <c r="N63" s="227"/>
      <c r="O63" s="227"/>
      <c r="P63" s="227"/>
      <c r="Q63" s="227"/>
      <c r="R63" s="227"/>
      <c r="S63" s="227"/>
      <c r="T63" s="227"/>
      <c r="U63" s="227"/>
      <c r="V63" s="227"/>
      <c r="W63" s="227"/>
      <c r="X63" s="227"/>
      <c r="Y63" s="227"/>
      <c r="Z63" s="227"/>
      <c r="AA63" s="227"/>
      <c r="AB63" s="227"/>
      <c r="AC63" s="227"/>
    </row>
    <row r="64" spans="1:29">
      <c r="B64" s="246"/>
      <c r="C64" s="300"/>
      <c r="D64" s="301"/>
      <c r="E64" s="227"/>
      <c r="F64" s="227"/>
      <c r="G64" s="227"/>
      <c r="H64" s="307" t="s">
        <v>62</v>
      </c>
      <c r="J64" s="214" t="s">
        <v>63</v>
      </c>
      <c r="L64" s="227"/>
      <c r="M64" s="227"/>
      <c r="N64" s="227"/>
      <c r="O64" s="227"/>
      <c r="P64" s="227"/>
      <c r="Q64" s="227"/>
      <c r="R64" s="227"/>
      <c r="S64" s="227"/>
      <c r="T64" s="227"/>
      <c r="U64" s="227"/>
      <c r="V64" s="227"/>
      <c r="W64" s="227"/>
      <c r="X64" s="227"/>
      <c r="Y64" s="227"/>
      <c r="Z64" s="227"/>
      <c r="AA64" s="227"/>
      <c r="AB64" s="227"/>
      <c r="AC64" s="227"/>
    </row>
    <row r="65" spans="1:29">
      <c r="B65" s="246"/>
      <c r="C65" s="300"/>
      <c r="D65" s="301"/>
      <c r="E65" s="227"/>
      <c r="F65" s="227"/>
      <c r="G65" s="227"/>
      <c r="H65" s="304"/>
      <c r="L65" s="227"/>
      <c r="M65" s="227"/>
      <c r="N65" s="227"/>
      <c r="O65" s="227"/>
      <c r="P65" s="227"/>
      <c r="Q65" s="227"/>
      <c r="R65" s="227"/>
      <c r="S65" s="227"/>
      <c r="T65" s="227"/>
      <c r="U65" s="227"/>
      <c r="V65" s="227"/>
      <c r="W65" s="227"/>
      <c r="X65" s="227"/>
      <c r="Y65" s="227"/>
      <c r="Z65" s="227"/>
      <c r="AA65" s="227"/>
      <c r="AB65" s="227"/>
      <c r="AC65" s="227"/>
    </row>
    <row r="66" spans="1:29">
      <c r="B66" s="246"/>
      <c r="C66" s="300"/>
      <c r="D66" s="301"/>
      <c r="H66" s="308" t="s">
        <v>64</v>
      </c>
      <c r="J66" s="214" t="s">
        <v>65</v>
      </c>
    </row>
    <row r="67" spans="1:29">
      <c r="B67" s="246"/>
      <c r="C67" s="300"/>
      <c r="D67" s="301"/>
      <c r="H67" s="214"/>
    </row>
    <row r="68" spans="1:29">
      <c r="B68" s="246"/>
      <c r="C68" s="300"/>
      <c r="D68" s="301"/>
      <c r="H68" s="214"/>
    </row>
    <row r="69" spans="1:29" ht="12.75" customHeight="1">
      <c r="A69" s="215" t="s">
        <v>66</v>
      </c>
      <c r="B69" s="215"/>
      <c r="C69" s="216"/>
      <c r="D69" s="217"/>
      <c r="E69" s="215"/>
      <c r="F69" s="215"/>
      <c r="G69" s="215"/>
      <c r="H69" s="215"/>
      <c r="I69" s="215"/>
      <c r="J69" s="215"/>
      <c r="K69" s="215"/>
      <c r="L69" s="215"/>
      <c r="M69" s="215"/>
      <c r="N69" s="215"/>
      <c r="O69" s="215"/>
      <c r="P69" s="215"/>
      <c r="Q69" s="215"/>
      <c r="R69" s="215"/>
      <c r="S69" s="215"/>
      <c r="T69" s="215"/>
      <c r="U69" s="215"/>
      <c r="V69" s="216"/>
      <c r="W69" s="216"/>
      <c r="X69" s="216"/>
      <c r="Y69" s="216"/>
      <c r="Z69" s="216"/>
      <c r="AA69" s="216"/>
      <c r="AB69" s="216"/>
      <c r="AC69" s="216"/>
    </row>
    <row r="70" spans="1:29">
      <c r="A70" s="309"/>
      <c r="B70" s="309"/>
      <c r="C70" s="310"/>
      <c r="D70" s="267"/>
      <c r="E70" s="256"/>
      <c r="F70" s="256"/>
      <c r="H70" s="227"/>
      <c r="I70" s="227"/>
      <c r="J70" s="227"/>
      <c r="K70" s="227"/>
      <c r="L70" s="227"/>
      <c r="M70" s="227"/>
      <c r="N70" s="227"/>
      <c r="O70" s="227"/>
      <c r="P70" s="227"/>
      <c r="Q70" s="227"/>
      <c r="R70" s="227"/>
      <c r="S70" s="227"/>
      <c r="T70" s="227"/>
      <c r="U70" s="227"/>
      <c r="V70" s="227"/>
      <c r="W70" s="227"/>
      <c r="X70" s="227"/>
      <c r="Y70" s="227"/>
      <c r="Z70" s="227"/>
      <c r="AA70" s="227"/>
      <c r="AB70" s="227"/>
      <c r="AC70" s="227"/>
    </row>
    <row r="71" spans="1:29">
      <c r="A71" s="309"/>
      <c r="B71" s="309" t="s">
        <v>67</v>
      </c>
      <c r="C71" s="310"/>
      <c r="D71" s="267"/>
      <c r="E71" s="256"/>
      <c r="F71" s="256"/>
      <c r="H71" s="227"/>
      <c r="I71" s="227"/>
      <c r="J71" s="227"/>
      <c r="K71" s="227"/>
      <c r="L71" s="227"/>
      <c r="M71" s="227"/>
      <c r="N71" s="227"/>
      <c r="O71" s="227"/>
      <c r="P71" s="227"/>
      <c r="Q71" s="227"/>
      <c r="R71" s="227"/>
      <c r="S71" s="227"/>
      <c r="T71" s="227"/>
      <c r="U71" s="227"/>
      <c r="V71" s="227"/>
      <c r="W71" s="227"/>
      <c r="X71" s="227"/>
      <c r="Y71" s="227"/>
      <c r="Z71" s="227"/>
      <c r="AA71" s="227"/>
      <c r="AB71" s="227"/>
      <c r="AC71" s="227"/>
    </row>
    <row r="72" spans="1:29">
      <c r="A72" s="309"/>
      <c r="B72" s="309"/>
      <c r="C72" s="310"/>
      <c r="D72" s="267"/>
      <c r="E72" s="227"/>
      <c r="F72" s="227"/>
      <c r="G72" s="227"/>
      <c r="H72" s="311" t="s">
        <v>68</v>
      </c>
      <c r="J72" s="256" t="s">
        <v>69</v>
      </c>
      <c r="K72" s="256"/>
      <c r="L72" s="227"/>
      <c r="M72" s="227"/>
      <c r="N72" s="227"/>
      <c r="O72" s="227"/>
      <c r="P72" s="227"/>
      <c r="Q72" s="227"/>
      <c r="R72" s="227"/>
      <c r="S72" s="227"/>
      <c r="T72" s="227"/>
      <c r="U72" s="227"/>
      <c r="V72" s="227"/>
      <c r="W72" s="227"/>
      <c r="X72" s="227"/>
      <c r="Y72" s="227"/>
      <c r="Z72" s="227"/>
      <c r="AA72" s="227"/>
      <c r="AB72" s="227"/>
      <c r="AC72" s="227"/>
    </row>
    <row r="73" spans="1:29">
      <c r="A73" s="309"/>
      <c r="B73" s="309"/>
      <c r="C73" s="310"/>
      <c r="D73" s="267"/>
      <c r="E73" s="227"/>
      <c r="F73" s="227"/>
      <c r="G73" s="227"/>
      <c r="H73" s="256"/>
      <c r="L73" s="227"/>
      <c r="M73" s="227"/>
      <c r="N73" s="227"/>
      <c r="O73" s="227"/>
      <c r="P73" s="227"/>
      <c r="Q73" s="227"/>
      <c r="R73" s="227"/>
      <c r="S73" s="227"/>
      <c r="T73" s="227"/>
      <c r="U73" s="227"/>
      <c r="V73" s="227"/>
      <c r="W73" s="227"/>
      <c r="X73" s="227"/>
      <c r="Y73" s="227"/>
      <c r="Z73" s="227"/>
      <c r="AA73" s="227"/>
      <c r="AB73" s="227"/>
      <c r="AC73" s="227"/>
    </row>
    <row r="74" spans="1:29">
      <c r="A74" s="309"/>
      <c r="B74" s="309"/>
      <c r="C74" s="310"/>
      <c r="D74" s="267"/>
      <c r="E74" s="227"/>
      <c r="F74" s="227"/>
      <c r="G74" s="227"/>
      <c r="H74" s="312" t="s">
        <v>70</v>
      </c>
      <c r="J74" s="256" t="s">
        <v>71</v>
      </c>
      <c r="K74" s="256"/>
      <c r="L74" s="227"/>
      <c r="M74" s="227"/>
      <c r="N74" s="227"/>
      <c r="O74" s="227"/>
      <c r="P74" s="227"/>
      <c r="Q74" s="227"/>
      <c r="R74" s="227"/>
      <c r="S74" s="227"/>
      <c r="T74" s="227"/>
      <c r="U74" s="227"/>
      <c r="V74" s="227"/>
      <c r="W74" s="227"/>
      <c r="X74" s="227"/>
      <c r="Y74" s="227"/>
      <c r="Z74" s="227"/>
      <c r="AA74" s="227"/>
      <c r="AB74" s="227"/>
      <c r="AC74" s="227"/>
    </row>
    <row r="75" spans="1:29">
      <c r="A75" s="309"/>
      <c r="B75" s="309"/>
      <c r="C75" s="310"/>
      <c r="D75" s="267"/>
      <c r="E75" s="227"/>
      <c r="F75" s="227"/>
      <c r="G75" s="227"/>
      <c r="H75" s="256"/>
      <c r="J75" s="256"/>
      <c r="K75" s="256"/>
      <c r="L75" s="227"/>
      <c r="M75" s="227"/>
      <c r="N75" s="227"/>
      <c r="O75" s="227"/>
      <c r="P75" s="227"/>
      <c r="Q75" s="227"/>
      <c r="R75" s="227"/>
      <c r="S75" s="227"/>
      <c r="T75" s="227"/>
      <c r="U75" s="227"/>
      <c r="V75" s="227"/>
      <c r="W75" s="227"/>
      <c r="X75" s="227"/>
      <c r="Y75" s="227"/>
      <c r="Z75" s="227"/>
      <c r="AA75" s="227"/>
      <c r="AB75" s="227"/>
      <c r="AC75" s="227"/>
    </row>
    <row r="76" spans="1:29">
      <c r="A76" s="309"/>
      <c r="B76" s="309"/>
      <c r="C76" s="310"/>
      <c r="D76" s="267"/>
      <c r="E76" s="227"/>
      <c r="F76" s="227"/>
      <c r="G76" s="227"/>
      <c r="H76" s="256" t="s">
        <v>72</v>
      </c>
      <c r="J76" s="227" t="s">
        <v>73</v>
      </c>
      <c r="K76" s="227"/>
      <c r="L76" s="227"/>
      <c r="M76" s="227"/>
      <c r="N76" s="227"/>
      <c r="O76" s="227"/>
      <c r="P76" s="227"/>
      <c r="Q76" s="227"/>
      <c r="R76" s="227"/>
      <c r="S76" s="227"/>
      <c r="T76" s="227"/>
      <c r="U76" s="227"/>
      <c r="V76" s="227"/>
      <c r="W76" s="227"/>
      <c r="X76" s="227"/>
      <c r="Y76" s="227"/>
      <c r="Z76" s="227"/>
      <c r="AA76" s="227"/>
      <c r="AB76" s="227"/>
      <c r="AC76" s="227"/>
    </row>
    <row r="77" spans="1:29">
      <c r="A77" s="309"/>
      <c r="B77" s="309"/>
      <c r="C77" s="310"/>
      <c r="D77" s="267"/>
      <c r="E77" s="227"/>
      <c r="F77" s="227"/>
      <c r="G77" s="227"/>
      <c r="H77" s="256"/>
      <c r="J77" s="227"/>
      <c r="K77" s="227"/>
      <c r="L77" s="227"/>
      <c r="M77" s="227"/>
      <c r="N77" s="227"/>
      <c r="O77" s="227"/>
      <c r="P77" s="227"/>
      <c r="Q77" s="227"/>
      <c r="R77" s="227"/>
      <c r="S77" s="227"/>
      <c r="T77" s="227"/>
      <c r="U77" s="227"/>
      <c r="V77" s="227"/>
      <c r="W77" s="227"/>
      <c r="X77" s="227"/>
      <c r="Y77" s="227"/>
      <c r="Z77" s="227"/>
      <c r="AA77" s="227"/>
      <c r="AB77" s="227"/>
      <c r="AC77" s="227"/>
    </row>
    <row r="78" spans="1:29">
      <c r="A78" s="309"/>
      <c r="B78" s="309"/>
      <c r="C78" s="310"/>
      <c r="D78" s="267"/>
      <c r="E78" s="227"/>
      <c r="F78" s="227"/>
      <c r="G78" s="227"/>
      <c r="H78" s="358" t="s">
        <v>74</v>
      </c>
      <c r="J78" s="227" t="s">
        <v>75</v>
      </c>
      <c r="K78" s="227"/>
      <c r="L78" s="227"/>
      <c r="M78" s="227"/>
      <c r="N78" s="227"/>
      <c r="O78" s="227"/>
      <c r="P78" s="227"/>
      <c r="Q78" s="227"/>
      <c r="R78" s="227"/>
      <c r="S78" s="227"/>
      <c r="T78" s="227"/>
      <c r="U78" s="227"/>
      <c r="V78" s="227"/>
      <c r="W78" s="227"/>
      <c r="X78" s="227"/>
      <c r="Y78" s="227"/>
      <c r="Z78" s="227"/>
      <c r="AA78" s="227"/>
      <c r="AB78" s="227"/>
      <c r="AC78" s="227"/>
    </row>
    <row r="79" spans="1:29">
      <c r="A79" s="309"/>
      <c r="B79" s="309"/>
      <c r="C79" s="310"/>
      <c r="D79" s="267"/>
      <c r="E79" s="227"/>
      <c r="F79" s="227"/>
      <c r="G79" s="227"/>
      <c r="H79" s="256"/>
      <c r="J79" s="227"/>
      <c r="K79" s="227"/>
      <c r="L79" s="227"/>
      <c r="M79" s="227"/>
      <c r="N79" s="227"/>
      <c r="O79" s="227"/>
      <c r="P79" s="227"/>
      <c r="Q79" s="227"/>
      <c r="R79" s="227"/>
      <c r="S79" s="227"/>
      <c r="T79" s="227"/>
      <c r="U79" s="227"/>
      <c r="V79" s="227"/>
      <c r="W79" s="227"/>
      <c r="X79" s="227"/>
      <c r="Y79" s="227"/>
      <c r="Z79" s="227"/>
      <c r="AA79" s="227"/>
      <c r="AB79" s="227"/>
      <c r="AC79" s="227"/>
    </row>
    <row r="80" spans="1:29">
      <c r="A80" s="309"/>
      <c r="B80" s="309" t="s">
        <v>76</v>
      </c>
      <c r="C80" s="310"/>
      <c r="D80" s="267"/>
      <c r="E80" s="227"/>
      <c r="F80" s="227"/>
      <c r="G80" s="227"/>
      <c r="H80" s="256"/>
      <c r="J80" s="256"/>
      <c r="K80" s="256"/>
      <c r="L80" s="227"/>
      <c r="M80" s="227"/>
      <c r="N80" s="227"/>
      <c r="O80" s="227"/>
      <c r="P80" s="227"/>
      <c r="Q80" s="227"/>
      <c r="R80" s="227"/>
      <c r="S80" s="227"/>
      <c r="T80" s="227"/>
      <c r="U80" s="227"/>
      <c r="V80" s="227"/>
      <c r="W80" s="227"/>
      <c r="X80" s="227"/>
      <c r="Y80" s="227"/>
      <c r="Z80" s="227"/>
      <c r="AA80" s="227"/>
      <c r="AB80" s="227"/>
      <c r="AC80" s="227"/>
    </row>
    <row r="81" spans="1:29">
      <c r="A81" s="309"/>
      <c r="B81" s="309"/>
      <c r="C81" s="310"/>
      <c r="D81" s="267"/>
      <c r="E81" s="227"/>
      <c r="F81" s="227"/>
      <c r="G81" s="227"/>
      <c r="H81" s="313" t="s">
        <v>77</v>
      </c>
      <c r="J81" s="256" t="s">
        <v>35</v>
      </c>
      <c r="K81" s="256"/>
      <c r="L81" s="227"/>
      <c r="M81" s="227"/>
      <c r="N81" s="227"/>
      <c r="O81" s="227"/>
      <c r="P81" s="227"/>
      <c r="Q81" s="227"/>
      <c r="R81" s="227"/>
      <c r="S81" s="227"/>
      <c r="T81" s="227"/>
      <c r="U81" s="227"/>
      <c r="V81" s="227"/>
      <c r="W81" s="227"/>
      <c r="X81" s="227"/>
      <c r="Y81" s="227"/>
      <c r="Z81" s="227"/>
      <c r="AA81" s="227"/>
      <c r="AB81" s="227"/>
      <c r="AC81" s="227"/>
    </row>
    <row r="82" spans="1:29">
      <c r="A82" s="309"/>
      <c r="B82" s="309"/>
      <c r="C82" s="310"/>
      <c r="D82" s="267"/>
      <c r="E82" s="227"/>
      <c r="F82" s="227"/>
      <c r="G82" s="227"/>
      <c r="H82" s="256"/>
      <c r="J82" s="256"/>
      <c r="K82" s="256"/>
      <c r="L82" s="227"/>
      <c r="M82" s="227"/>
      <c r="N82" s="227"/>
      <c r="O82" s="227"/>
      <c r="P82" s="227"/>
      <c r="Q82" s="227"/>
      <c r="R82" s="227"/>
      <c r="S82" s="227"/>
      <c r="T82" s="227"/>
      <c r="U82" s="227"/>
      <c r="V82" s="227"/>
      <c r="W82" s="227"/>
      <c r="X82" s="227"/>
      <c r="Y82" s="227"/>
      <c r="Z82" s="227"/>
      <c r="AA82" s="227"/>
      <c r="AB82" s="227"/>
      <c r="AC82" s="227"/>
    </row>
    <row r="83" spans="1:29">
      <c r="A83" s="309"/>
      <c r="B83" s="309"/>
      <c r="C83" s="310"/>
      <c r="D83" s="267"/>
      <c r="E83" s="227"/>
      <c r="F83" s="227"/>
      <c r="G83" s="227"/>
      <c r="H83" s="329" t="s">
        <v>78</v>
      </c>
      <c r="J83" s="256" t="s">
        <v>79</v>
      </c>
      <c r="K83" s="256"/>
      <c r="L83" s="227"/>
      <c r="M83" s="227"/>
      <c r="N83" s="227"/>
      <c r="O83" s="227"/>
      <c r="P83" s="227"/>
      <c r="Q83" s="227"/>
      <c r="R83" s="227"/>
      <c r="S83" s="227"/>
      <c r="T83" s="227"/>
      <c r="U83" s="227"/>
      <c r="V83" s="227"/>
      <c r="W83" s="227"/>
      <c r="X83" s="227"/>
      <c r="Y83" s="227"/>
      <c r="Z83" s="227"/>
      <c r="AA83" s="227"/>
      <c r="AB83" s="227"/>
      <c r="AC83" s="227"/>
    </row>
    <row r="84" spans="1:29">
      <c r="A84" s="309"/>
      <c r="B84" s="309"/>
      <c r="C84" s="310"/>
      <c r="D84" s="267"/>
      <c r="E84" s="227"/>
      <c r="F84" s="227"/>
      <c r="G84" s="227"/>
      <c r="H84" s="256"/>
      <c r="J84" s="256"/>
      <c r="K84" s="256"/>
      <c r="L84" s="227"/>
      <c r="M84" s="227"/>
      <c r="N84" s="227"/>
      <c r="O84" s="227"/>
      <c r="P84" s="227"/>
      <c r="Q84" s="227"/>
      <c r="R84" s="227"/>
      <c r="S84" s="227"/>
      <c r="T84" s="227"/>
      <c r="U84" s="227"/>
      <c r="V84" s="227"/>
      <c r="W84" s="227"/>
      <c r="X84" s="227"/>
      <c r="Y84" s="227"/>
      <c r="Z84" s="227"/>
      <c r="AA84" s="227"/>
      <c r="AB84" s="227"/>
      <c r="AC84" s="227"/>
    </row>
    <row r="85" spans="1:29">
      <c r="A85" s="309"/>
      <c r="B85" s="309"/>
      <c r="C85" s="310"/>
      <c r="D85" s="267"/>
      <c r="E85" s="227"/>
      <c r="F85" s="227"/>
      <c r="G85" s="227"/>
      <c r="H85" s="314" t="s">
        <v>80</v>
      </c>
      <c r="J85" s="256" t="s">
        <v>81</v>
      </c>
      <c r="K85" s="256"/>
      <c r="L85" s="227"/>
      <c r="M85" s="227"/>
      <c r="N85" s="227"/>
      <c r="O85" s="227"/>
      <c r="P85" s="227"/>
      <c r="Q85" s="227"/>
      <c r="R85" s="227"/>
      <c r="S85" s="227"/>
      <c r="T85" s="227"/>
      <c r="U85" s="227"/>
      <c r="V85" s="227"/>
      <c r="W85" s="227"/>
      <c r="X85" s="227"/>
      <c r="Y85" s="227"/>
      <c r="Z85" s="227"/>
      <c r="AA85" s="227"/>
      <c r="AB85" s="227"/>
      <c r="AC85" s="227"/>
    </row>
    <row r="86" spans="1:29">
      <c r="A86" s="309"/>
      <c r="B86" s="309"/>
      <c r="C86" s="310"/>
      <c r="D86" s="267"/>
      <c r="E86" s="227"/>
      <c r="F86" s="227"/>
      <c r="G86" s="227"/>
      <c r="H86" s="256"/>
      <c r="J86" s="227"/>
      <c r="K86" s="227"/>
      <c r="L86" s="227"/>
      <c r="M86" s="227"/>
      <c r="N86" s="227"/>
      <c r="O86" s="227"/>
      <c r="P86" s="227"/>
      <c r="Q86" s="227"/>
      <c r="R86" s="227"/>
      <c r="S86" s="227"/>
      <c r="T86" s="227"/>
      <c r="U86" s="227"/>
      <c r="V86" s="227"/>
      <c r="W86" s="227"/>
      <c r="X86" s="227"/>
      <c r="Y86" s="227"/>
      <c r="Z86" s="227"/>
      <c r="AA86" s="227"/>
      <c r="AB86" s="227"/>
      <c r="AC86" s="227"/>
    </row>
    <row r="87" spans="1:29">
      <c r="A87" s="309"/>
      <c r="B87" s="309"/>
      <c r="C87" s="310"/>
      <c r="D87" s="267"/>
      <c r="E87" s="227"/>
      <c r="F87" s="227"/>
      <c r="G87" s="227"/>
      <c r="H87" s="315" t="s">
        <v>82</v>
      </c>
      <c r="J87" s="256" t="s">
        <v>83</v>
      </c>
      <c r="K87" s="256"/>
      <c r="L87" s="227"/>
      <c r="M87" s="227"/>
      <c r="N87" s="227"/>
      <c r="O87" s="227"/>
      <c r="P87" s="227"/>
      <c r="Q87" s="227"/>
      <c r="R87" s="227"/>
      <c r="S87" s="227"/>
      <c r="T87" s="227"/>
      <c r="U87" s="227"/>
      <c r="V87" s="227"/>
      <c r="W87" s="227"/>
      <c r="X87" s="227"/>
      <c r="Y87" s="227"/>
      <c r="Z87" s="227"/>
      <c r="AA87" s="227"/>
      <c r="AB87" s="227"/>
      <c r="AC87" s="227"/>
    </row>
    <row r="88" spans="1:29">
      <c r="A88" s="309"/>
      <c r="B88" s="309"/>
      <c r="C88" s="310"/>
      <c r="D88" s="267"/>
      <c r="E88" s="227"/>
      <c r="F88" s="227"/>
      <c r="G88" s="227"/>
      <c r="H88" s="256"/>
      <c r="J88" s="256"/>
      <c r="K88" s="256"/>
      <c r="L88" s="227"/>
      <c r="M88" s="227"/>
      <c r="N88" s="227"/>
      <c r="O88" s="227"/>
      <c r="P88" s="227"/>
      <c r="Q88" s="227"/>
      <c r="R88" s="227"/>
      <c r="S88" s="227"/>
      <c r="T88" s="227"/>
      <c r="U88" s="227"/>
      <c r="V88" s="227"/>
      <c r="W88" s="227"/>
      <c r="X88" s="227"/>
      <c r="Y88" s="227"/>
      <c r="Z88" s="227"/>
      <c r="AA88" s="227"/>
      <c r="AB88" s="227"/>
      <c r="AC88" s="227"/>
    </row>
    <row r="89" spans="1:29">
      <c r="A89" s="309"/>
      <c r="B89" s="309"/>
      <c r="C89" s="310"/>
      <c r="D89" s="267"/>
      <c r="E89" s="227"/>
      <c r="F89" s="227"/>
      <c r="G89" s="227"/>
      <c r="H89" s="314" t="s">
        <v>84</v>
      </c>
      <c r="J89" s="256" t="s">
        <v>85</v>
      </c>
      <c r="K89" s="256"/>
      <c r="L89" s="227"/>
      <c r="M89" s="227"/>
      <c r="N89" s="227"/>
      <c r="O89" s="227"/>
      <c r="P89" s="227"/>
      <c r="Q89" s="227"/>
      <c r="R89" s="227"/>
      <c r="S89" s="227"/>
      <c r="T89" s="227"/>
      <c r="U89" s="227"/>
      <c r="V89" s="227"/>
      <c r="W89" s="227"/>
      <c r="X89" s="227"/>
      <c r="Y89" s="227"/>
      <c r="Z89" s="227"/>
      <c r="AA89" s="227"/>
      <c r="AB89" s="227"/>
      <c r="AC89" s="227"/>
    </row>
    <row r="90" spans="1:29">
      <c r="A90" s="309"/>
      <c r="B90" s="309"/>
      <c r="C90" s="310"/>
      <c r="D90" s="267"/>
      <c r="E90" s="227"/>
      <c r="F90" s="227"/>
      <c r="G90" s="227"/>
      <c r="H90" s="214"/>
      <c r="J90" s="256"/>
      <c r="K90" s="256"/>
      <c r="L90" s="227"/>
      <c r="M90" s="227"/>
      <c r="N90" s="227"/>
      <c r="O90" s="227"/>
      <c r="P90" s="227"/>
      <c r="Q90" s="227"/>
      <c r="R90" s="227"/>
      <c r="S90" s="227"/>
      <c r="T90" s="227"/>
      <c r="U90" s="227"/>
      <c r="V90" s="227"/>
      <c r="W90" s="227"/>
      <c r="X90" s="227"/>
      <c r="Y90" s="227"/>
      <c r="Z90" s="227"/>
      <c r="AA90" s="227"/>
      <c r="AB90" s="227"/>
      <c r="AC90" s="227"/>
    </row>
    <row r="91" spans="1:29">
      <c r="A91" s="309"/>
      <c r="B91" s="309" t="s">
        <v>86</v>
      </c>
      <c r="C91" s="310"/>
      <c r="D91" s="267"/>
      <c r="E91" s="227"/>
      <c r="F91" s="227"/>
      <c r="G91" s="227"/>
      <c r="H91" s="256"/>
      <c r="J91" s="256"/>
      <c r="K91" s="256"/>
      <c r="L91" s="227"/>
      <c r="M91" s="227"/>
      <c r="N91" s="227"/>
      <c r="O91" s="227"/>
      <c r="P91" s="227"/>
      <c r="Q91" s="227"/>
      <c r="R91" s="227"/>
      <c r="S91" s="227"/>
      <c r="T91" s="227"/>
      <c r="U91" s="227"/>
      <c r="V91" s="227"/>
      <c r="W91" s="227"/>
      <c r="X91" s="227"/>
      <c r="Y91" s="227"/>
      <c r="Z91" s="227"/>
      <c r="AA91" s="227"/>
      <c r="AB91" s="227"/>
      <c r="AC91" s="227"/>
    </row>
    <row r="92" spans="1:29">
      <c r="A92" s="309"/>
      <c r="B92" s="309"/>
      <c r="C92" s="310"/>
      <c r="D92" s="267"/>
      <c r="E92" s="227"/>
      <c r="F92" s="227"/>
      <c r="G92" s="227"/>
      <c r="H92" s="316" t="s">
        <v>87</v>
      </c>
      <c r="J92" s="256" t="s">
        <v>88</v>
      </c>
      <c r="K92" s="256"/>
      <c r="L92" s="227"/>
      <c r="M92" s="227"/>
      <c r="N92" s="227"/>
      <c r="O92" s="227"/>
      <c r="P92" s="227"/>
      <c r="Q92" s="227"/>
      <c r="R92" s="227"/>
      <c r="S92" s="227"/>
      <c r="T92" s="227"/>
      <c r="U92" s="227"/>
      <c r="V92" s="227"/>
      <c r="W92" s="227"/>
      <c r="X92" s="227"/>
      <c r="Y92" s="227"/>
      <c r="Z92" s="227"/>
      <c r="AA92" s="227"/>
      <c r="AB92" s="227"/>
      <c r="AC92" s="227"/>
    </row>
    <row r="93" spans="1:29">
      <c r="A93" s="309"/>
      <c r="B93" s="309"/>
      <c r="C93" s="310"/>
      <c r="D93" s="267"/>
      <c r="E93" s="227"/>
      <c r="F93" s="227"/>
      <c r="G93" s="227"/>
      <c r="H93" s="227"/>
      <c r="J93" s="256"/>
      <c r="K93" s="256"/>
      <c r="L93" s="227"/>
      <c r="M93" s="227"/>
      <c r="N93" s="227"/>
      <c r="O93" s="227"/>
      <c r="P93" s="227"/>
      <c r="Q93" s="227"/>
      <c r="R93" s="227"/>
      <c r="S93" s="227"/>
      <c r="T93" s="227"/>
      <c r="U93" s="227"/>
      <c r="V93" s="227"/>
      <c r="W93" s="227"/>
      <c r="X93" s="227"/>
      <c r="Y93" s="227"/>
      <c r="Z93" s="227"/>
      <c r="AA93" s="227"/>
      <c r="AB93" s="227"/>
      <c r="AC93" s="227"/>
    </row>
    <row r="94" spans="1:29">
      <c r="A94" s="309"/>
      <c r="B94" s="309"/>
      <c r="C94" s="310"/>
      <c r="D94" s="267"/>
      <c r="E94" s="227"/>
      <c r="F94" s="227"/>
      <c r="G94" s="227"/>
      <c r="H94" s="317" t="s">
        <v>89</v>
      </c>
      <c r="I94" s="256"/>
      <c r="J94" s="214" t="s">
        <v>90</v>
      </c>
      <c r="L94" s="227"/>
      <c r="M94" s="227"/>
      <c r="N94" s="227"/>
      <c r="O94" s="227"/>
      <c r="P94" s="227"/>
      <c r="Q94" s="227"/>
      <c r="R94" s="227"/>
      <c r="S94" s="227"/>
      <c r="T94" s="227"/>
      <c r="U94" s="227"/>
      <c r="V94" s="227"/>
      <c r="W94" s="227"/>
      <c r="X94" s="227"/>
      <c r="Y94" s="227"/>
      <c r="Z94" s="227"/>
      <c r="AA94" s="227"/>
      <c r="AB94" s="227"/>
      <c r="AC94" s="227"/>
    </row>
    <row r="95" spans="1:29">
      <c r="A95" s="309"/>
      <c r="B95" s="309"/>
      <c r="C95" s="310"/>
      <c r="D95" s="267"/>
      <c r="E95" s="227"/>
      <c r="F95" s="227"/>
      <c r="G95" s="227"/>
      <c r="H95" s="256"/>
      <c r="J95" s="256"/>
      <c r="K95" s="256"/>
      <c r="L95" s="227"/>
      <c r="M95" s="227"/>
      <c r="N95" s="227"/>
      <c r="O95" s="227"/>
      <c r="P95" s="227"/>
      <c r="Q95" s="227"/>
      <c r="R95" s="227"/>
      <c r="S95" s="227"/>
      <c r="T95" s="227"/>
      <c r="U95" s="227"/>
      <c r="V95" s="227"/>
      <c r="W95" s="227"/>
      <c r="X95" s="227"/>
      <c r="Y95" s="227"/>
      <c r="Z95" s="227"/>
      <c r="AA95" s="227"/>
      <c r="AB95" s="227"/>
      <c r="AC95" s="227"/>
    </row>
    <row r="96" spans="1:29">
      <c r="A96" s="309"/>
      <c r="B96" s="309"/>
      <c r="C96" s="310"/>
      <c r="D96" s="267"/>
      <c r="E96" s="227"/>
      <c r="F96" s="227"/>
      <c r="G96" s="227"/>
      <c r="H96" s="318" t="s">
        <v>91</v>
      </c>
      <c r="J96" s="256" t="s">
        <v>92</v>
      </c>
      <c r="K96" s="256"/>
      <c r="L96" s="227"/>
      <c r="M96" s="227"/>
      <c r="N96" s="227"/>
      <c r="O96" s="227"/>
      <c r="P96" s="227"/>
      <c r="Q96" s="227"/>
      <c r="R96" s="227"/>
      <c r="S96" s="227"/>
      <c r="T96" s="227"/>
      <c r="U96" s="227"/>
      <c r="V96" s="227"/>
      <c r="W96" s="227"/>
      <c r="X96" s="227"/>
      <c r="Y96" s="227"/>
      <c r="Z96" s="227"/>
      <c r="AA96" s="227"/>
      <c r="AB96" s="227"/>
      <c r="AC96" s="227"/>
    </row>
    <row r="97" spans="1:29">
      <c r="A97" s="309"/>
      <c r="B97" s="309"/>
      <c r="C97" s="310"/>
      <c r="D97" s="267"/>
      <c r="E97" s="227"/>
      <c r="F97" s="227"/>
      <c r="G97" s="227"/>
      <c r="H97" s="227"/>
      <c r="J97" s="256"/>
      <c r="K97" s="256"/>
      <c r="L97" s="227"/>
      <c r="M97" s="227"/>
      <c r="N97" s="227"/>
      <c r="O97" s="227"/>
      <c r="P97" s="227"/>
      <c r="Q97" s="227"/>
      <c r="R97" s="227"/>
      <c r="S97" s="227"/>
      <c r="T97" s="227"/>
      <c r="U97" s="227"/>
      <c r="V97" s="227"/>
      <c r="W97" s="227"/>
      <c r="X97" s="227"/>
      <c r="Y97" s="227"/>
      <c r="Z97" s="227"/>
      <c r="AA97" s="227"/>
      <c r="AB97" s="227"/>
      <c r="AC97" s="227"/>
    </row>
    <row r="98" spans="1:29">
      <c r="A98" s="309"/>
      <c r="B98" s="309"/>
      <c r="C98" s="310"/>
      <c r="D98" s="267"/>
      <c r="E98" s="227"/>
      <c r="F98" s="227"/>
      <c r="G98" s="227"/>
      <c r="H98" s="319" t="s">
        <v>93</v>
      </c>
      <c r="J98" s="256" t="s">
        <v>94</v>
      </c>
      <c r="K98" s="256"/>
      <c r="L98" s="227"/>
      <c r="M98" s="227"/>
      <c r="N98" s="227"/>
      <c r="O98" s="227"/>
      <c r="P98" s="227"/>
      <c r="Q98" s="227"/>
      <c r="R98" s="227"/>
      <c r="S98" s="227"/>
      <c r="T98" s="227"/>
      <c r="U98" s="227"/>
      <c r="V98" s="227"/>
      <c r="W98" s="227"/>
      <c r="X98" s="227"/>
      <c r="Y98" s="227"/>
      <c r="Z98" s="227"/>
      <c r="AA98" s="227"/>
      <c r="AB98" s="227"/>
      <c r="AC98" s="227"/>
    </row>
    <row r="99" spans="1:29">
      <c r="B99" s="224"/>
      <c r="C99" s="320"/>
      <c r="D99" s="301"/>
      <c r="H99" s="227"/>
    </row>
    <row r="100" spans="1:29">
      <c r="B100" s="224"/>
      <c r="C100" s="320"/>
      <c r="D100" s="301"/>
      <c r="H100" s="321" t="s">
        <v>95</v>
      </c>
      <c r="J100" s="256" t="s">
        <v>96</v>
      </c>
      <c r="K100" s="256"/>
    </row>
    <row r="101" spans="1:29">
      <c r="B101" s="224"/>
      <c r="C101" s="320"/>
      <c r="D101" s="301"/>
      <c r="H101" s="227"/>
    </row>
    <row r="102" spans="1:29">
      <c r="A102" s="309"/>
      <c r="B102" s="309" t="s">
        <v>97</v>
      </c>
      <c r="C102" s="310"/>
      <c r="D102" s="267"/>
      <c r="E102" s="227"/>
      <c r="F102" s="227"/>
      <c r="G102" s="227"/>
      <c r="H102" s="256"/>
      <c r="J102" s="256"/>
      <c r="K102" s="256"/>
      <c r="L102" s="227"/>
      <c r="M102" s="227"/>
      <c r="N102" s="227"/>
      <c r="O102" s="227"/>
      <c r="P102" s="227"/>
      <c r="Q102" s="227"/>
      <c r="R102" s="227"/>
      <c r="S102" s="227"/>
      <c r="T102" s="227"/>
      <c r="U102" s="227"/>
      <c r="V102" s="227"/>
      <c r="W102" s="227"/>
      <c r="X102" s="227"/>
      <c r="Y102" s="227"/>
      <c r="Z102" s="227"/>
      <c r="AA102" s="227"/>
      <c r="AB102" s="227"/>
      <c r="AC102" s="227"/>
    </row>
    <row r="103" spans="1:29">
      <c r="A103" s="309"/>
      <c r="B103" s="309"/>
      <c r="C103" s="310"/>
      <c r="D103" s="267"/>
      <c r="E103" s="227"/>
      <c r="F103" s="227"/>
      <c r="G103" s="227"/>
      <c r="H103" s="322" t="s">
        <v>98</v>
      </c>
      <c r="J103" s="256" t="s">
        <v>99</v>
      </c>
      <c r="K103" s="256"/>
      <c r="L103" s="227"/>
      <c r="M103" s="227"/>
      <c r="N103" s="227"/>
      <c r="O103" s="227"/>
      <c r="P103" s="227"/>
      <c r="Q103" s="227"/>
      <c r="R103" s="227"/>
      <c r="S103" s="227"/>
      <c r="T103" s="227"/>
      <c r="U103" s="227"/>
      <c r="V103" s="227"/>
      <c r="W103" s="227"/>
      <c r="X103" s="227"/>
      <c r="Y103" s="227"/>
      <c r="Z103" s="227"/>
      <c r="AA103" s="227"/>
      <c r="AB103" s="227"/>
      <c r="AC103" s="227"/>
    </row>
    <row r="104" spans="1:29">
      <c r="A104" s="309"/>
      <c r="B104" s="309"/>
      <c r="C104" s="310"/>
      <c r="D104" s="267"/>
      <c r="E104" s="227"/>
      <c r="F104" s="227"/>
      <c r="G104" s="227"/>
      <c r="H104" s="227"/>
      <c r="J104" s="256"/>
      <c r="K104" s="256"/>
      <c r="L104" s="227"/>
      <c r="M104" s="227"/>
      <c r="N104" s="227"/>
      <c r="O104" s="227"/>
      <c r="P104" s="227"/>
      <c r="Q104" s="227"/>
      <c r="R104" s="227"/>
      <c r="S104" s="227"/>
      <c r="T104" s="227"/>
      <c r="U104" s="227"/>
      <c r="V104" s="227"/>
      <c r="W104" s="227"/>
      <c r="X104" s="227"/>
      <c r="Y104" s="227"/>
      <c r="Z104" s="227"/>
      <c r="AA104" s="227"/>
      <c r="AB104" s="227"/>
      <c r="AC104" s="227"/>
    </row>
    <row r="105" spans="1:29">
      <c r="A105" s="309"/>
      <c r="B105" s="309"/>
      <c r="C105" s="310"/>
      <c r="D105" s="267"/>
      <c r="E105" s="227"/>
      <c r="F105" s="227"/>
      <c r="G105" s="227"/>
      <c r="H105" s="323" t="s">
        <v>100</v>
      </c>
      <c r="J105" s="256" t="s">
        <v>101</v>
      </c>
      <c r="K105" s="256"/>
      <c r="L105" s="227"/>
      <c r="M105" s="227"/>
      <c r="N105" s="227"/>
      <c r="O105" s="227"/>
      <c r="P105" s="227"/>
      <c r="Q105" s="227"/>
      <c r="R105" s="227"/>
      <c r="S105" s="227"/>
      <c r="T105" s="227"/>
      <c r="U105" s="227"/>
      <c r="V105" s="227"/>
      <c r="W105" s="227"/>
      <c r="X105" s="227"/>
      <c r="Y105" s="227"/>
      <c r="Z105" s="227"/>
      <c r="AA105" s="227"/>
      <c r="AB105" s="227"/>
      <c r="AC105" s="227"/>
    </row>
    <row r="106" spans="1:29">
      <c r="A106" s="309"/>
      <c r="B106" s="309"/>
      <c r="C106" s="310"/>
      <c r="D106" s="267"/>
      <c r="E106" s="227"/>
      <c r="F106" s="227"/>
      <c r="G106" s="227"/>
      <c r="H106" s="256"/>
      <c r="J106" s="256"/>
      <c r="K106" s="256"/>
      <c r="L106" s="227"/>
      <c r="M106" s="227"/>
      <c r="N106" s="227"/>
      <c r="O106" s="227"/>
      <c r="P106" s="227"/>
      <c r="Q106" s="227"/>
      <c r="R106" s="227"/>
      <c r="S106" s="227"/>
      <c r="T106" s="227"/>
      <c r="U106" s="227"/>
      <c r="V106" s="227"/>
      <c r="W106" s="227"/>
      <c r="X106" s="227"/>
      <c r="Y106" s="227"/>
      <c r="Z106" s="227"/>
      <c r="AA106" s="227"/>
      <c r="AB106" s="227"/>
      <c r="AC106" s="227"/>
    </row>
    <row r="107" spans="1:29">
      <c r="A107" s="309"/>
      <c r="B107" s="309"/>
      <c r="C107" s="310"/>
      <c r="D107" s="267"/>
      <c r="E107" s="227"/>
      <c r="F107" s="227"/>
      <c r="G107" s="227"/>
      <c r="H107" s="324" t="s">
        <v>102</v>
      </c>
      <c r="J107" s="256" t="s">
        <v>103</v>
      </c>
      <c r="K107" s="256"/>
      <c r="L107" s="227"/>
      <c r="M107" s="227"/>
      <c r="N107" s="227"/>
      <c r="O107" s="227"/>
      <c r="P107" s="227"/>
      <c r="Q107" s="227"/>
      <c r="R107" s="227"/>
      <c r="S107" s="227"/>
      <c r="T107" s="227"/>
      <c r="U107" s="227"/>
      <c r="V107" s="227"/>
      <c r="W107" s="227"/>
      <c r="X107" s="227"/>
      <c r="Y107" s="227"/>
      <c r="Z107" s="227"/>
      <c r="AA107" s="227"/>
      <c r="AB107" s="227"/>
      <c r="AC107" s="227"/>
    </row>
    <row r="108" spans="1:29">
      <c r="A108" s="309"/>
      <c r="B108" s="309"/>
      <c r="C108" s="310"/>
      <c r="D108" s="267"/>
      <c r="E108" s="256"/>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row>
    <row r="109" spans="1:29">
      <c r="B109" s="246"/>
      <c r="C109" s="300"/>
      <c r="E109" s="302"/>
      <c r="G109" s="302"/>
      <c r="H109" s="214"/>
    </row>
    <row r="110" spans="1:29" ht="12.75" customHeight="1">
      <c r="A110" s="215" t="s">
        <v>104</v>
      </c>
      <c r="B110" s="215"/>
      <c r="C110" s="216"/>
      <c r="D110" s="217"/>
      <c r="E110" s="215"/>
      <c r="F110" s="215"/>
      <c r="G110" s="215"/>
      <c r="H110" s="215"/>
      <c r="I110" s="215"/>
      <c r="J110" s="215"/>
      <c r="K110" s="215"/>
      <c r="L110" s="215"/>
      <c r="M110" s="215"/>
      <c r="N110" s="215"/>
      <c r="O110" s="215"/>
      <c r="P110" s="215"/>
      <c r="Q110" s="215"/>
      <c r="R110" s="215"/>
      <c r="S110" s="215"/>
      <c r="T110" s="215"/>
      <c r="U110" s="215"/>
      <c r="V110" s="216"/>
      <c r="W110" s="216"/>
      <c r="X110" s="216"/>
      <c r="Y110" s="216"/>
      <c r="Z110" s="216"/>
      <c r="AA110" s="216"/>
      <c r="AB110" s="216"/>
      <c r="AC110" s="216"/>
    </row>
    <row r="111" spans="1:29">
      <c r="B111" s="224"/>
      <c r="C111" s="320"/>
      <c r="D111" s="301"/>
      <c r="H111" s="214"/>
    </row>
    <row r="112" spans="1:29">
      <c r="B112" s="224"/>
      <c r="C112" s="320"/>
      <c r="D112" s="301"/>
      <c r="H112" s="214" t="s">
        <v>105</v>
      </c>
      <c r="I112" s="214" t="s">
        <v>106</v>
      </c>
    </row>
    <row r="113" spans="1:9">
      <c r="B113" s="224"/>
      <c r="C113" s="320"/>
      <c r="D113" s="301"/>
      <c r="H113" s="214" t="s">
        <v>107</v>
      </c>
      <c r="I113" s="214" t="s">
        <v>108</v>
      </c>
    </row>
    <row r="114" spans="1:9">
      <c r="B114" s="224"/>
      <c r="C114" s="320"/>
      <c r="D114" s="301"/>
      <c r="H114" s="214" t="s">
        <v>109</v>
      </c>
      <c r="I114" s="214" t="s">
        <v>110</v>
      </c>
    </row>
    <row r="115" spans="1:9">
      <c r="B115" s="224"/>
      <c r="C115" s="320"/>
      <c r="D115" s="301"/>
      <c r="H115" s="214" t="s">
        <v>111</v>
      </c>
      <c r="I115" s="225" t="s">
        <v>112</v>
      </c>
    </row>
    <row r="116" spans="1:9">
      <c r="B116" s="224"/>
      <c r="C116" s="320"/>
      <c r="D116" s="301"/>
      <c r="H116" s="214" t="s">
        <v>113</v>
      </c>
      <c r="I116" s="225" t="s">
        <v>114</v>
      </c>
    </row>
    <row r="117" spans="1:9">
      <c r="B117" s="224"/>
      <c r="C117" s="320"/>
      <c r="D117" s="301"/>
      <c r="G117" s="225"/>
      <c r="H117" s="214" t="s">
        <v>115</v>
      </c>
      <c r="I117" s="225" t="s">
        <v>116</v>
      </c>
    </row>
    <row r="118" spans="1:9">
      <c r="B118" s="246"/>
      <c r="C118" s="300"/>
      <c r="D118" s="301"/>
      <c r="H118" s="214"/>
    </row>
    <row r="119" spans="1:9" s="325" customFormat="1">
      <c r="A119" s="325" t="s">
        <v>117</v>
      </c>
      <c r="C119" s="326"/>
      <c r="D119" s="327"/>
      <c r="E119" s="326"/>
      <c r="F119" s="328"/>
    </row>
    <row r="120" spans="1:9"/>
  </sheetData>
  <mergeCells count="2">
    <mergeCell ref="M39:M41"/>
    <mergeCell ref="M44:M47"/>
  </mergeCells>
  <conditionalFormatting sqref="Y32">
    <cfRule type="cellIs" dxfId="21" priority="1" stopIfTrue="1" operator="equal">
      <formula>"FEED"</formula>
    </cfRule>
    <cfRule type="cellIs" dxfId="20" priority="2" stopIfTrue="1" operator="equal">
      <formula>"EPC"</formula>
    </cfRule>
    <cfRule type="cellIs" dxfId="19" priority="3" stopIfTrue="1" operator="equal">
      <formula>"Operations"</formula>
    </cfRule>
  </conditionalFormatting>
  <pageMargins left="0.7" right="0.7" top="0.75" bottom="0.75" header="0.3" footer="0.3"/>
  <pageSetup paperSize="9" scale="46" fitToHeight="0" orientation="portrait" r:id="rId1"/>
  <headerFooter>
    <oddHeader>&amp;LPROJECT PR19 WRFIM&amp;CSheet:&amp;A&amp;RSTRICTLY CONFIDENTIAL</oddHeader>
    <oddFooter>&amp;L&amp;F ( Printed on &amp;D at &amp;T )&amp;RPage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FF99"/>
    <outlinePr summaryBelow="0" summaryRight="0"/>
    <pageSetUpPr fitToPage="1"/>
  </sheetPr>
  <dimension ref="A1:EN109"/>
  <sheetViews>
    <sheetView showGridLines="0" zoomScale="90" zoomScaleNormal="90" workbookViewId="0">
      <pane xSplit="9" ySplit="7" topLeftCell="J8" activePane="bottomRight" state="frozen"/>
      <selection pane="topRight"/>
      <selection pane="bottomLeft"/>
      <selection pane="bottomRight"/>
    </sheetView>
  </sheetViews>
  <sheetFormatPr defaultColWidth="0" defaultRowHeight="13" zeroHeight="1"/>
  <cols>
    <col min="1" max="1" width="1.81640625" style="65" customWidth="1"/>
    <col min="2" max="3" width="1.81640625" style="72" customWidth="1"/>
    <col min="4" max="4" width="1.81640625" style="68" customWidth="1"/>
    <col min="5" max="5" width="77.81640625" style="148" bestFit="1" customWidth="1"/>
    <col min="6" max="6" width="12.54296875" style="7" customWidth="1"/>
    <col min="7" max="7" width="24.81640625" style="148" bestFit="1" customWidth="1"/>
    <col min="8" max="8" width="11.54296875" style="7" customWidth="1"/>
    <col min="9" max="9" width="2.54296875" style="7" customWidth="1"/>
    <col min="10" max="19" width="11.54296875" style="7" customWidth="1"/>
    <col min="20" max="27" width="11.54296875" style="60" customWidth="1"/>
    <col min="28" max="29" width="10.453125" style="7" bestFit="1" customWidth="1"/>
    <col min="30" max="31" width="11.54296875" style="60" customWidth="1"/>
    <col min="32" max="33" width="10.453125" style="7" bestFit="1" customWidth="1"/>
    <col min="34" max="35" width="11.54296875" style="60" customWidth="1"/>
    <col min="36" max="37" width="10.453125" style="7" bestFit="1" customWidth="1"/>
    <col min="38" max="39" width="11.54296875" style="60" customWidth="1"/>
    <col min="40" max="41" width="10.453125" style="7" bestFit="1" customWidth="1"/>
    <col min="42" max="43" width="11.54296875" style="60" customWidth="1"/>
    <col min="44" max="44" width="10.453125" style="7" bestFit="1" customWidth="1"/>
    <col min="45" max="46" width="11.54296875" style="60" customWidth="1"/>
    <col min="47" max="47" width="10.453125" style="7" bestFit="1" customWidth="1"/>
    <col min="48" max="49" width="11.54296875" style="60" customWidth="1"/>
    <col min="50" max="50" width="10.453125" style="7" bestFit="1" customWidth="1"/>
    <col min="51" max="52" width="11.54296875" style="60" customWidth="1"/>
    <col min="53" max="53" width="10.453125" style="7" bestFit="1" customWidth="1"/>
    <col min="54" max="55" width="11.54296875" style="60" customWidth="1"/>
    <col min="56" max="56" width="10.453125" style="7" bestFit="1" customWidth="1"/>
    <col min="57" max="58" width="11.54296875" style="60" customWidth="1"/>
    <col min="59" max="59" width="10.453125" style="7" bestFit="1" customWidth="1"/>
    <col min="60" max="61" width="11.54296875" style="60" customWidth="1"/>
    <col min="62" max="144" width="0" style="7" hidden="1" customWidth="1"/>
    <col min="145" max="16384" width="9.1796875" style="7" hidden="1"/>
  </cols>
  <sheetData>
    <row r="1" spans="1:61" s="1" customFormat="1" ht="30">
      <c r="A1" s="4" t="str">
        <f ca="1" xml:space="preserve"> RIGHT(CELL("filename", $A$1), LEN(CELL("filename", $A$1)) - SEARCH("]", CELL("filename", $A$1)))</f>
        <v>InpR</v>
      </c>
      <c r="B1" s="70"/>
      <c r="C1" s="70"/>
      <c r="D1" s="66"/>
      <c r="E1" s="155"/>
      <c r="G1" s="158"/>
    </row>
    <row r="2" spans="1:61" s="174" customFormat="1">
      <c r="A2" s="171"/>
      <c r="B2" s="172"/>
      <c r="C2" s="172"/>
      <c r="D2" s="173"/>
      <c r="E2" s="428" t="str">
        <f>Time!E$23</f>
        <v>Model Period BEG</v>
      </c>
      <c r="F2" s="429"/>
      <c r="G2" s="428"/>
      <c r="H2" s="429"/>
      <c r="I2" s="429"/>
      <c r="J2" s="429">
        <f>Time!J$23</f>
        <v>43556</v>
      </c>
      <c r="K2" s="429">
        <f>Time!K$23</f>
        <v>43922</v>
      </c>
      <c r="L2" s="429">
        <f>Time!L$23</f>
        <v>44287</v>
      </c>
      <c r="M2" s="429">
        <f>Time!M$23</f>
        <v>44652</v>
      </c>
      <c r="N2" s="429">
        <f>Time!N$23</f>
        <v>45017</v>
      </c>
      <c r="O2" s="429">
        <f>Time!O$23</f>
        <v>45383</v>
      </c>
      <c r="P2" s="429">
        <f>Time!P$23</f>
        <v>45748</v>
      </c>
      <c r="Q2" s="429">
        <f>Time!Q$23</f>
        <v>46113</v>
      </c>
      <c r="R2" s="429">
        <f>Time!R$23</f>
        <v>46478</v>
      </c>
      <c r="S2" s="429">
        <f>Time!S$23</f>
        <v>46844</v>
      </c>
      <c r="T2" s="429">
        <f>Time!T$23</f>
        <v>47209</v>
      </c>
      <c r="U2" s="429">
        <f>Time!U$23</f>
        <v>47574</v>
      </c>
      <c r="V2" s="429">
        <f>Time!V$23</f>
        <v>47939</v>
      </c>
      <c r="W2" s="429">
        <f>Time!W$23</f>
        <v>48305</v>
      </c>
      <c r="X2" s="429">
        <f>Time!X$23</f>
        <v>48670</v>
      </c>
      <c r="Y2" s="429">
        <f>Time!Y$23</f>
        <v>49035</v>
      </c>
      <c r="Z2" s="429">
        <f>Time!Z$23</f>
        <v>49400</v>
      </c>
      <c r="AA2" s="429">
        <f>Time!AA$23</f>
        <v>49766</v>
      </c>
      <c r="AB2" s="429">
        <f>Time!AB$23</f>
        <v>50131</v>
      </c>
      <c r="AC2" s="429">
        <f>Time!AC$23</f>
        <v>50496</v>
      </c>
      <c r="AD2" s="429">
        <f>Time!AD$23</f>
        <v>50861</v>
      </c>
      <c r="AE2" s="429">
        <f>Time!AE$23</f>
        <v>51227</v>
      </c>
      <c r="AF2" s="429">
        <f>Time!AF$23</f>
        <v>51592</v>
      </c>
      <c r="AG2" s="429">
        <f>Time!AG$23</f>
        <v>51957</v>
      </c>
      <c r="AH2" s="429">
        <f>Time!AH$23</f>
        <v>52322</v>
      </c>
      <c r="AI2" s="429">
        <f>Time!AI$23</f>
        <v>52688</v>
      </c>
      <c r="AJ2" s="429">
        <f>Time!AJ$23</f>
        <v>53053</v>
      </c>
      <c r="AK2" s="429">
        <f>Time!AK$23</f>
        <v>53418</v>
      </c>
      <c r="AL2" s="429">
        <f>Time!AL$23</f>
        <v>53783</v>
      </c>
      <c r="AM2" s="429">
        <f>Time!AM$23</f>
        <v>54149</v>
      </c>
      <c r="AN2" s="429">
        <f>Time!AN$23</f>
        <v>54514</v>
      </c>
      <c r="AO2" s="429">
        <f>Time!AO$23</f>
        <v>54879</v>
      </c>
      <c r="AP2" s="429">
        <f>Time!AP$23</f>
        <v>55244</v>
      </c>
      <c r="AQ2" s="429">
        <f>Time!AQ$23</f>
        <v>55610</v>
      </c>
      <c r="AR2" s="429">
        <f>Time!AR$23</f>
        <v>55975</v>
      </c>
      <c r="AS2" s="429">
        <f>Time!AS$23</f>
        <v>56340</v>
      </c>
      <c r="AT2" s="429">
        <f>Time!AT$23</f>
        <v>56705</v>
      </c>
      <c r="AU2" s="429">
        <f>Time!AU$23</f>
        <v>57071</v>
      </c>
      <c r="AV2" s="429">
        <f>Time!AV$23</f>
        <v>57436</v>
      </c>
      <c r="AW2" s="429">
        <f>Time!AW$23</f>
        <v>57801</v>
      </c>
      <c r="AX2" s="429">
        <f>Time!AX$23</f>
        <v>58166</v>
      </c>
      <c r="AY2" s="429">
        <f>Time!AY$23</f>
        <v>58532</v>
      </c>
      <c r="AZ2" s="429">
        <f>Time!AZ$23</f>
        <v>58897</v>
      </c>
      <c r="BA2" s="429">
        <f>Time!BA$23</f>
        <v>59262</v>
      </c>
      <c r="BB2" s="429">
        <f>Time!BB$23</f>
        <v>59627</v>
      </c>
      <c r="BC2" s="429">
        <f>Time!BC$23</f>
        <v>59993</v>
      </c>
      <c r="BD2" s="429">
        <f>Time!BD$23</f>
        <v>60358</v>
      </c>
      <c r="BE2" s="429">
        <f>Time!BE$23</f>
        <v>60723</v>
      </c>
      <c r="BF2" s="429">
        <f>Time!BF$23</f>
        <v>61088</v>
      </c>
      <c r="BG2" s="429">
        <f>Time!BG$23</f>
        <v>61454</v>
      </c>
      <c r="BH2" s="429">
        <f>Time!BH$23</f>
        <v>61819</v>
      </c>
      <c r="BI2" s="429">
        <f>Time!BI$23</f>
        <v>62184</v>
      </c>
    </row>
    <row r="3" spans="1:61" s="171" customFormat="1">
      <c r="B3" s="172"/>
      <c r="C3" s="172"/>
      <c r="D3" s="173"/>
      <c r="E3" s="428" t="str">
        <f>Time!E$24</f>
        <v>Model Period END</v>
      </c>
      <c r="F3" s="429"/>
      <c r="G3" s="428"/>
      <c r="H3" s="429"/>
      <c r="I3" s="429"/>
      <c r="J3" s="429">
        <f>Time!J$24</f>
        <v>43921</v>
      </c>
      <c r="K3" s="429">
        <f>Time!K$24</f>
        <v>44286</v>
      </c>
      <c r="L3" s="429">
        <f>Time!L$24</f>
        <v>44651</v>
      </c>
      <c r="M3" s="429">
        <f>Time!M$24</f>
        <v>45016</v>
      </c>
      <c r="N3" s="429">
        <f>Time!N$24</f>
        <v>45382</v>
      </c>
      <c r="O3" s="429">
        <f>Time!O$24</f>
        <v>45747</v>
      </c>
      <c r="P3" s="429">
        <f>Time!P$24</f>
        <v>46112</v>
      </c>
      <c r="Q3" s="429">
        <f>Time!Q$24</f>
        <v>46477</v>
      </c>
      <c r="R3" s="429">
        <f>Time!R$24</f>
        <v>46843</v>
      </c>
      <c r="S3" s="429">
        <f>Time!S$24</f>
        <v>47208</v>
      </c>
      <c r="T3" s="429">
        <f>Time!T$24</f>
        <v>47573</v>
      </c>
      <c r="U3" s="429">
        <f>Time!U$24</f>
        <v>47938</v>
      </c>
      <c r="V3" s="429">
        <f>Time!V$24</f>
        <v>48304</v>
      </c>
      <c r="W3" s="429">
        <f>Time!W$24</f>
        <v>48669</v>
      </c>
      <c r="X3" s="429">
        <f>Time!X$24</f>
        <v>49034</v>
      </c>
      <c r="Y3" s="429">
        <f>Time!Y$24</f>
        <v>49399</v>
      </c>
      <c r="Z3" s="429">
        <f>Time!Z$24</f>
        <v>49765</v>
      </c>
      <c r="AA3" s="429">
        <f>Time!AA$24</f>
        <v>50130</v>
      </c>
      <c r="AB3" s="429">
        <f>Time!AB$24</f>
        <v>50495</v>
      </c>
      <c r="AC3" s="429">
        <f>Time!AC$24</f>
        <v>50860</v>
      </c>
      <c r="AD3" s="429">
        <f>Time!AD$24</f>
        <v>51226</v>
      </c>
      <c r="AE3" s="429">
        <f>Time!AE$24</f>
        <v>51591</v>
      </c>
      <c r="AF3" s="429">
        <f>Time!AF$24</f>
        <v>51956</v>
      </c>
      <c r="AG3" s="429">
        <f>Time!AG$24</f>
        <v>52321</v>
      </c>
      <c r="AH3" s="429">
        <f>Time!AH$24</f>
        <v>52687</v>
      </c>
      <c r="AI3" s="429">
        <f>Time!AI$24</f>
        <v>53052</v>
      </c>
      <c r="AJ3" s="429">
        <f>Time!AJ$24</f>
        <v>53417</v>
      </c>
      <c r="AK3" s="429">
        <f>Time!AK$24</f>
        <v>53782</v>
      </c>
      <c r="AL3" s="429">
        <f>Time!AL$24</f>
        <v>54148</v>
      </c>
      <c r="AM3" s="429">
        <f>Time!AM$24</f>
        <v>54513</v>
      </c>
      <c r="AN3" s="429">
        <f>Time!AN$24</f>
        <v>54878</v>
      </c>
      <c r="AO3" s="429">
        <f>Time!AO$24</f>
        <v>55243</v>
      </c>
      <c r="AP3" s="429">
        <f>Time!AP$24</f>
        <v>55609</v>
      </c>
      <c r="AQ3" s="429">
        <f>Time!AQ$24</f>
        <v>55974</v>
      </c>
      <c r="AR3" s="429">
        <f>Time!AR$24</f>
        <v>56339</v>
      </c>
      <c r="AS3" s="429">
        <f>Time!AS$24</f>
        <v>56704</v>
      </c>
      <c r="AT3" s="429">
        <f>Time!AT$24</f>
        <v>57070</v>
      </c>
      <c r="AU3" s="429">
        <f>Time!AU$24</f>
        <v>57435</v>
      </c>
      <c r="AV3" s="429">
        <f>Time!AV$24</f>
        <v>57800</v>
      </c>
      <c r="AW3" s="429">
        <f>Time!AW$24</f>
        <v>58165</v>
      </c>
      <c r="AX3" s="429">
        <f>Time!AX$24</f>
        <v>58531</v>
      </c>
      <c r="AY3" s="429">
        <f>Time!AY$24</f>
        <v>58896</v>
      </c>
      <c r="AZ3" s="429">
        <f>Time!AZ$24</f>
        <v>59261</v>
      </c>
      <c r="BA3" s="429">
        <f>Time!BA$24</f>
        <v>59626</v>
      </c>
      <c r="BB3" s="429">
        <f>Time!BB$24</f>
        <v>59992</v>
      </c>
      <c r="BC3" s="429">
        <f>Time!BC$24</f>
        <v>60357</v>
      </c>
      <c r="BD3" s="429">
        <f>Time!BD$24</f>
        <v>60722</v>
      </c>
      <c r="BE3" s="429">
        <f>Time!BE$24</f>
        <v>61087</v>
      </c>
      <c r="BF3" s="429">
        <f>Time!BF$24</f>
        <v>61453</v>
      </c>
      <c r="BG3" s="429">
        <f>Time!BG$24</f>
        <v>61818</v>
      </c>
      <c r="BH3" s="429">
        <f>Time!BH$24</f>
        <v>62183</v>
      </c>
      <c r="BI3" s="429">
        <f>Time!BI$24</f>
        <v>62548</v>
      </c>
    </row>
    <row r="4" spans="1:61" s="175" customFormat="1">
      <c r="B4" s="176"/>
      <c r="C4" s="176"/>
      <c r="D4" s="177"/>
      <c r="E4" s="428" t="str">
        <f>Time!E$60</f>
        <v>Pre Forecast vs Forecast</v>
      </c>
      <c r="F4" s="429"/>
      <c r="G4" s="428"/>
      <c r="H4" s="429"/>
      <c r="I4" s="429"/>
      <c r="J4" s="429" t="str">
        <f>Time!J$60</f>
        <v>Pre Fcst</v>
      </c>
      <c r="K4" s="429" t="str">
        <f>Time!K$60</f>
        <v>Forecast</v>
      </c>
      <c r="L4" s="429" t="str">
        <f>Time!L$60</f>
        <v>Forecast</v>
      </c>
      <c r="M4" s="429" t="str">
        <f>Time!M$60</f>
        <v>Forecast</v>
      </c>
      <c r="N4" s="429" t="str">
        <f>Time!N$60</f>
        <v>Forecast</v>
      </c>
      <c r="O4" s="429" t="str">
        <f>Time!O$60</f>
        <v>Forecast</v>
      </c>
      <c r="P4" s="429" t="str">
        <f>Time!P$60</f>
        <v>Forecast</v>
      </c>
      <c r="Q4" s="429" t="str">
        <f>Time!Q$60</f>
        <v>Forecast</v>
      </c>
      <c r="R4" s="429" t="str">
        <f>Time!R$60</f>
        <v>Forecast</v>
      </c>
      <c r="S4" s="429" t="str">
        <f>Time!S$60</f>
        <v>Forecast</v>
      </c>
      <c r="T4" s="429" t="str">
        <f>Time!T$60</f>
        <v>Forecast</v>
      </c>
      <c r="U4" s="429" t="str">
        <f>Time!U$60</f>
        <v>Post-Fcst</v>
      </c>
      <c r="V4" s="429" t="str">
        <f>Time!V$60</f>
        <v>Post-Fcst</v>
      </c>
      <c r="W4" s="429" t="str">
        <f>Time!W$60</f>
        <v>Post-Fcst</v>
      </c>
      <c r="X4" s="429" t="str">
        <f>Time!X$60</f>
        <v>Post-Fcst</v>
      </c>
      <c r="Y4" s="429" t="str">
        <f>Time!Y$60</f>
        <v>Post-Fcst</v>
      </c>
      <c r="Z4" s="429" t="str">
        <f>Time!Z$60</f>
        <v>Post-Fcst</v>
      </c>
      <c r="AA4" s="429" t="str">
        <f>Time!AA$60</f>
        <v>Post-Fcst</v>
      </c>
      <c r="AB4" s="429" t="str">
        <f>Time!AB$60</f>
        <v>Post-Fcst</v>
      </c>
      <c r="AC4" s="429" t="str">
        <f>Time!AC$60</f>
        <v>Post-Fcst</v>
      </c>
      <c r="AD4" s="429" t="str">
        <f>Time!AD$60</f>
        <v>Post-Fcst</v>
      </c>
      <c r="AE4" s="429" t="str">
        <f>Time!AE$60</f>
        <v>Post-Fcst</v>
      </c>
      <c r="AF4" s="429" t="str">
        <f>Time!AF$60</f>
        <v>Post-Fcst</v>
      </c>
      <c r="AG4" s="429" t="str">
        <f>Time!AG$60</f>
        <v>Post-Fcst</v>
      </c>
      <c r="AH4" s="429" t="str">
        <f>Time!AH$60</f>
        <v>Post-Fcst</v>
      </c>
      <c r="AI4" s="429" t="str">
        <f>Time!AI$60</f>
        <v>Post-Fcst</v>
      </c>
      <c r="AJ4" s="429" t="str">
        <f>Time!AJ$60</f>
        <v>Post-Fcst</v>
      </c>
      <c r="AK4" s="429" t="str">
        <f>Time!AK$60</f>
        <v>Post-Fcst</v>
      </c>
      <c r="AL4" s="429" t="str">
        <f>Time!AL$60</f>
        <v>Post-Fcst</v>
      </c>
      <c r="AM4" s="429" t="str">
        <f>Time!AM$60</f>
        <v>Post-Fcst</v>
      </c>
      <c r="AN4" s="429" t="str">
        <f>Time!AN$60</f>
        <v>Post-Fcst</v>
      </c>
      <c r="AO4" s="429" t="str">
        <f>Time!AO$60</f>
        <v>Post-Fcst</v>
      </c>
      <c r="AP4" s="429" t="str">
        <f>Time!AP$60</f>
        <v>Post-Fcst</v>
      </c>
      <c r="AQ4" s="429" t="str">
        <f>Time!AQ$60</f>
        <v>Post-Fcst</v>
      </c>
      <c r="AR4" s="429" t="str">
        <f>Time!AR$60</f>
        <v>Post-Fcst</v>
      </c>
      <c r="AS4" s="429" t="str">
        <f>Time!AS$60</f>
        <v>Post-Fcst</v>
      </c>
      <c r="AT4" s="429" t="str">
        <f>Time!AT$60</f>
        <v>Post-Fcst</v>
      </c>
      <c r="AU4" s="429" t="str">
        <f>Time!AU$60</f>
        <v>Post-Fcst</v>
      </c>
      <c r="AV4" s="429" t="str">
        <f>Time!AV$60</f>
        <v>Post-Fcst</v>
      </c>
      <c r="AW4" s="429" t="str">
        <f>Time!AW$60</f>
        <v>Post-Fcst</v>
      </c>
      <c r="AX4" s="429" t="str">
        <f>Time!AX$60</f>
        <v>Post-Fcst</v>
      </c>
      <c r="AY4" s="429" t="str">
        <f>Time!AY$60</f>
        <v>Post-Fcst</v>
      </c>
      <c r="AZ4" s="429" t="str">
        <f>Time!AZ$60</f>
        <v>Post-Fcst</v>
      </c>
      <c r="BA4" s="429" t="str">
        <f>Time!BA$60</f>
        <v>Post-Fcst</v>
      </c>
      <c r="BB4" s="429" t="str">
        <f>Time!BB$60</f>
        <v>Post-Fcst</v>
      </c>
      <c r="BC4" s="429" t="str">
        <f>Time!BC$60</f>
        <v>Post-Fcst</v>
      </c>
      <c r="BD4" s="429" t="str">
        <f>Time!BD$60</f>
        <v>Post-Fcst</v>
      </c>
      <c r="BE4" s="429" t="str">
        <f>Time!BE$60</f>
        <v>Post-Fcst</v>
      </c>
      <c r="BF4" s="429" t="str">
        <f>Time!BF$60</f>
        <v>Post-Fcst</v>
      </c>
      <c r="BG4" s="429" t="str">
        <f>Time!BG$60</f>
        <v>Post-Fcst</v>
      </c>
      <c r="BH4" s="429" t="str">
        <f>Time!BH$60</f>
        <v>Post-Fcst</v>
      </c>
      <c r="BI4" s="429" t="str">
        <f>Time!BI$60</f>
        <v>Post-Fcst</v>
      </c>
    </row>
    <row r="5" spans="1:61" s="178" customFormat="1">
      <c r="B5" s="179"/>
      <c r="C5" s="179"/>
      <c r="D5" s="180"/>
      <c r="E5" s="431" t="str">
        <f>Time!E$102</f>
        <v>Financial Year Ending</v>
      </c>
      <c r="F5" s="432"/>
      <c r="G5" s="431"/>
      <c r="H5" s="432"/>
      <c r="I5" s="432"/>
      <c r="J5" s="438">
        <f>Time!J$102</f>
        <v>2020</v>
      </c>
      <c r="K5" s="433">
        <f>Time!K$102</f>
        <v>2021</v>
      </c>
      <c r="L5" s="433">
        <f>Time!L$102</f>
        <v>2022</v>
      </c>
      <c r="M5" s="433">
        <f>Time!M$102</f>
        <v>2023</v>
      </c>
      <c r="N5" s="433">
        <f>Time!N$102</f>
        <v>2024</v>
      </c>
      <c r="O5" s="433">
        <f>Time!O$102</f>
        <v>2025</v>
      </c>
      <c r="P5" s="433">
        <f>Time!P$102</f>
        <v>2026</v>
      </c>
      <c r="Q5" s="433">
        <f>Time!Q$102</f>
        <v>2027</v>
      </c>
      <c r="R5" s="433">
        <f>Time!R$102</f>
        <v>2028</v>
      </c>
      <c r="S5" s="433">
        <f>Time!S$102</f>
        <v>2029</v>
      </c>
      <c r="T5" s="433">
        <f>Time!T$102</f>
        <v>2030</v>
      </c>
      <c r="U5" s="433">
        <f>Time!U$102</f>
        <v>2031</v>
      </c>
      <c r="V5" s="433">
        <f>Time!V$102</f>
        <v>2032</v>
      </c>
      <c r="W5" s="433">
        <f>Time!W$102</f>
        <v>2033</v>
      </c>
      <c r="X5" s="433">
        <f>Time!X$102</f>
        <v>2034</v>
      </c>
      <c r="Y5" s="433">
        <f>Time!Y$102</f>
        <v>2035</v>
      </c>
      <c r="Z5" s="433">
        <f>Time!Z$102</f>
        <v>2036</v>
      </c>
      <c r="AA5" s="433">
        <f>Time!AA$102</f>
        <v>2037</v>
      </c>
      <c r="AB5" s="433">
        <f>Time!AB$102</f>
        <v>2038</v>
      </c>
      <c r="AC5" s="433">
        <f>Time!AC$102</f>
        <v>2039</v>
      </c>
      <c r="AD5" s="433">
        <f>Time!AD$102</f>
        <v>2040</v>
      </c>
      <c r="AE5" s="433">
        <f>Time!AE$102</f>
        <v>2041</v>
      </c>
      <c r="AF5" s="433">
        <f>Time!AF$102</f>
        <v>2042</v>
      </c>
      <c r="AG5" s="433">
        <f>Time!AG$102</f>
        <v>2043</v>
      </c>
      <c r="AH5" s="433">
        <f>Time!AH$102</f>
        <v>2044</v>
      </c>
      <c r="AI5" s="433">
        <f>Time!AI$102</f>
        <v>2045</v>
      </c>
      <c r="AJ5" s="433">
        <f>Time!AJ$102</f>
        <v>2046</v>
      </c>
      <c r="AK5" s="433">
        <f>Time!AK$102</f>
        <v>2047</v>
      </c>
      <c r="AL5" s="433">
        <f>Time!AL$102</f>
        <v>2048</v>
      </c>
      <c r="AM5" s="433">
        <f>Time!AM$102</f>
        <v>2049</v>
      </c>
      <c r="AN5" s="433">
        <f>Time!AN$102</f>
        <v>2050</v>
      </c>
      <c r="AO5" s="433">
        <f>Time!AO$102</f>
        <v>2051</v>
      </c>
      <c r="AP5" s="433">
        <f>Time!AP$102</f>
        <v>2052</v>
      </c>
      <c r="AQ5" s="433">
        <f>Time!AQ$102</f>
        <v>2053</v>
      </c>
      <c r="AR5" s="433">
        <f>Time!AR$102</f>
        <v>2054</v>
      </c>
      <c r="AS5" s="433">
        <f>Time!AS$102</f>
        <v>2055</v>
      </c>
      <c r="AT5" s="433">
        <f>Time!AT$102</f>
        <v>2056</v>
      </c>
      <c r="AU5" s="433">
        <f>Time!AU$102</f>
        <v>2057</v>
      </c>
      <c r="AV5" s="433">
        <f>Time!AV$102</f>
        <v>2058</v>
      </c>
      <c r="AW5" s="433">
        <f>Time!AW$102</f>
        <v>2059</v>
      </c>
      <c r="AX5" s="433">
        <f>Time!AX$102</f>
        <v>2060</v>
      </c>
      <c r="AY5" s="433">
        <f>Time!AY$102</f>
        <v>2061</v>
      </c>
      <c r="AZ5" s="433">
        <f>Time!AZ$102</f>
        <v>2062</v>
      </c>
      <c r="BA5" s="433">
        <f>Time!BA$102</f>
        <v>2063</v>
      </c>
      <c r="BB5" s="433">
        <f>Time!BB$102</f>
        <v>2064</v>
      </c>
      <c r="BC5" s="433">
        <f>Time!BC$102</f>
        <v>2065</v>
      </c>
      <c r="BD5" s="433">
        <f>Time!BD$102</f>
        <v>2066</v>
      </c>
      <c r="BE5" s="433">
        <f>Time!BE$102</f>
        <v>2067</v>
      </c>
      <c r="BF5" s="433">
        <f>Time!BF$102</f>
        <v>2068</v>
      </c>
      <c r="BG5" s="433">
        <f>Time!BG$102</f>
        <v>2069</v>
      </c>
      <c r="BH5" s="433">
        <f>Time!BH$102</f>
        <v>2070</v>
      </c>
      <c r="BI5" s="433">
        <f>Time!BI$102</f>
        <v>2071</v>
      </c>
    </row>
    <row r="6" spans="1:61" s="178" customFormat="1">
      <c r="B6" s="179"/>
      <c r="C6" s="179"/>
      <c r="D6" s="180"/>
      <c r="E6" s="431" t="str">
        <f>Time!E$12</f>
        <v>Model column counter</v>
      </c>
      <c r="F6" s="432"/>
      <c r="G6" s="431"/>
      <c r="H6" s="432"/>
      <c r="I6" s="432"/>
      <c r="J6" s="432">
        <f>Time!J$12</f>
        <v>1</v>
      </c>
      <c r="K6" s="432">
        <f>Time!K$12</f>
        <v>2</v>
      </c>
      <c r="L6" s="432">
        <f>Time!L$12</f>
        <v>3</v>
      </c>
      <c r="M6" s="432">
        <f>Time!M$12</f>
        <v>4</v>
      </c>
      <c r="N6" s="432">
        <f>Time!N$12</f>
        <v>5</v>
      </c>
      <c r="O6" s="432">
        <f>Time!O$12</f>
        <v>6</v>
      </c>
      <c r="P6" s="432">
        <f>Time!P$12</f>
        <v>7</v>
      </c>
      <c r="Q6" s="432">
        <f>Time!Q$12</f>
        <v>8</v>
      </c>
      <c r="R6" s="432">
        <f>Time!R$12</f>
        <v>9</v>
      </c>
      <c r="S6" s="432">
        <f>Time!S$12</f>
        <v>10</v>
      </c>
      <c r="T6" s="432">
        <f>Time!T$12</f>
        <v>11</v>
      </c>
      <c r="U6" s="432">
        <f>Time!U$12</f>
        <v>12</v>
      </c>
      <c r="V6" s="432">
        <f>Time!V$12</f>
        <v>13</v>
      </c>
      <c r="W6" s="432">
        <f>Time!W$12</f>
        <v>14</v>
      </c>
      <c r="X6" s="432">
        <f>Time!X$12</f>
        <v>15</v>
      </c>
      <c r="Y6" s="432">
        <f>Time!Y$12</f>
        <v>16</v>
      </c>
      <c r="Z6" s="432">
        <f>Time!Z$12</f>
        <v>17</v>
      </c>
      <c r="AA6" s="432">
        <f>Time!AA$12</f>
        <v>18</v>
      </c>
      <c r="AB6" s="432">
        <f>Time!AB$12</f>
        <v>19</v>
      </c>
      <c r="AC6" s="432">
        <f>Time!AC$12</f>
        <v>20</v>
      </c>
      <c r="AD6" s="432">
        <f>Time!AD$12</f>
        <v>21</v>
      </c>
      <c r="AE6" s="432">
        <f>Time!AE$12</f>
        <v>22</v>
      </c>
      <c r="AF6" s="432">
        <f>Time!AF$12</f>
        <v>23</v>
      </c>
      <c r="AG6" s="432">
        <f>Time!AG$12</f>
        <v>24</v>
      </c>
      <c r="AH6" s="432">
        <f>Time!AH$12</f>
        <v>25</v>
      </c>
      <c r="AI6" s="432">
        <f>Time!AI$12</f>
        <v>26</v>
      </c>
      <c r="AJ6" s="432">
        <f>Time!AJ$12</f>
        <v>27</v>
      </c>
      <c r="AK6" s="432">
        <f>Time!AK$12</f>
        <v>28</v>
      </c>
      <c r="AL6" s="432">
        <f>Time!AL$12</f>
        <v>29</v>
      </c>
      <c r="AM6" s="432">
        <f>Time!AM$12</f>
        <v>30</v>
      </c>
      <c r="AN6" s="432">
        <f>Time!AN$12</f>
        <v>31</v>
      </c>
      <c r="AO6" s="432">
        <f>Time!AO$12</f>
        <v>32</v>
      </c>
      <c r="AP6" s="432">
        <f>Time!AP$12</f>
        <v>33</v>
      </c>
      <c r="AQ6" s="432">
        <f>Time!AQ$12</f>
        <v>34</v>
      </c>
      <c r="AR6" s="432">
        <f>Time!AR$12</f>
        <v>35</v>
      </c>
      <c r="AS6" s="432">
        <f>Time!AS$12</f>
        <v>36</v>
      </c>
      <c r="AT6" s="432">
        <f>Time!AT$12</f>
        <v>37</v>
      </c>
      <c r="AU6" s="432">
        <f>Time!AU$12</f>
        <v>38</v>
      </c>
      <c r="AV6" s="432">
        <f>Time!AV$12</f>
        <v>39</v>
      </c>
      <c r="AW6" s="432">
        <f>Time!AW$12</f>
        <v>40</v>
      </c>
      <c r="AX6" s="432">
        <f>Time!AX$12</f>
        <v>41</v>
      </c>
      <c r="AY6" s="432">
        <f>Time!AY$12</f>
        <v>42</v>
      </c>
      <c r="AZ6" s="432">
        <f>Time!AZ$12</f>
        <v>43</v>
      </c>
      <c r="BA6" s="432">
        <f>Time!BA$12</f>
        <v>44</v>
      </c>
      <c r="BB6" s="432">
        <f>Time!BB$12</f>
        <v>45</v>
      </c>
      <c r="BC6" s="432">
        <f>Time!BC$12</f>
        <v>46</v>
      </c>
      <c r="BD6" s="432">
        <f>Time!BD$12</f>
        <v>47</v>
      </c>
      <c r="BE6" s="432">
        <f>Time!BE$12</f>
        <v>48</v>
      </c>
      <c r="BF6" s="432">
        <f>Time!BF$12</f>
        <v>49</v>
      </c>
      <c r="BG6" s="432">
        <f>Time!BG$12</f>
        <v>50</v>
      </c>
      <c r="BH6" s="432">
        <f>Time!BH$12</f>
        <v>51</v>
      </c>
      <c r="BI6" s="432">
        <f>Time!BI$12</f>
        <v>52</v>
      </c>
    </row>
    <row r="7" spans="1:61" s="34" customFormat="1">
      <c r="B7" s="71"/>
      <c r="C7" s="71"/>
      <c r="D7" s="67"/>
      <c r="E7" s="156"/>
      <c r="F7" s="39" t="s">
        <v>118</v>
      </c>
      <c r="G7" s="156" t="s">
        <v>119</v>
      </c>
      <c r="H7" s="39" t="s">
        <v>120</v>
      </c>
      <c r="I7" s="39"/>
      <c r="J7" s="39"/>
      <c r="K7" s="39"/>
      <c r="L7" s="39"/>
      <c r="M7" s="39"/>
      <c r="N7" s="39"/>
      <c r="O7" s="39"/>
      <c r="P7" s="39"/>
      <c r="Q7" s="39"/>
      <c r="R7" s="39"/>
      <c r="S7" s="39"/>
      <c r="T7" s="61"/>
      <c r="U7" s="61"/>
      <c r="V7" s="61"/>
      <c r="W7" s="61"/>
      <c r="X7" s="61"/>
      <c r="Y7" s="61"/>
      <c r="Z7" s="61"/>
      <c r="AA7" s="61"/>
      <c r="AD7" s="61"/>
      <c r="AE7" s="61"/>
      <c r="AH7" s="61"/>
      <c r="AI7" s="61"/>
      <c r="AL7" s="61"/>
      <c r="AM7" s="61"/>
      <c r="AP7" s="61"/>
      <c r="AQ7" s="61"/>
      <c r="AS7" s="61"/>
      <c r="AT7" s="61"/>
      <c r="AV7" s="61"/>
      <c r="AW7" s="61"/>
      <c r="AY7" s="61"/>
      <c r="AZ7" s="61"/>
      <c r="BB7" s="61"/>
      <c r="BC7" s="61"/>
      <c r="BE7" s="61"/>
      <c r="BF7" s="61"/>
      <c r="BH7" s="61"/>
      <c r="BI7" s="61"/>
    </row>
    <row r="8" spans="1:61" s="34" customFormat="1">
      <c r="B8" s="71"/>
      <c r="C8" s="71"/>
      <c r="D8" s="67"/>
      <c r="E8" s="156"/>
      <c r="F8" s="39"/>
      <c r="G8" s="156"/>
      <c r="H8" s="39"/>
      <c r="I8" s="39"/>
      <c r="J8" s="39"/>
      <c r="K8" s="39"/>
      <c r="L8" s="39"/>
      <c r="M8" s="39"/>
      <c r="N8" s="39"/>
      <c r="O8" s="39"/>
      <c r="P8" s="39"/>
      <c r="Q8" s="39"/>
      <c r="R8" s="39"/>
      <c r="S8" s="39"/>
      <c r="T8" s="61"/>
      <c r="U8" s="61"/>
      <c r="V8" s="61"/>
      <c r="W8" s="61"/>
      <c r="X8" s="61"/>
      <c r="Y8" s="61"/>
      <c r="Z8" s="61"/>
      <c r="AA8" s="61"/>
      <c r="AD8" s="61"/>
      <c r="AE8" s="61"/>
      <c r="AH8" s="61"/>
      <c r="AI8" s="61"/>
      <c r="AL8" s="61"/>
      <c r="AM8" s="61"/>
      <c r="AP8" s="61"/>
      <c r="AQ8" s="61"/>
      <c r="AS8" s="61"/>
      <c r="AT8" s="61"/>
      <c r="AV8" s="61"/>
      <c r="AW8" s="61"/>
      <c r="AY8" s="61"/>
      <c r="AZ8" s="61"/>
      <c r="BB8" s="61"/>
      <c r="BC8" s="61"/>
      <c r="BE8" s="61"/>
      <c r="BF8" s="61"/>
      <c r="BH8" s="61"/>
      <c r="BI8" s="61"/>
    </row>
    <row r="9" spans="1:61" s="34" customFormat="1">
      <c r="A9" s="203" t="s">
        <v>121</v>
      </c>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row>
    <row r="10" spans="1:61" s="34" customFormat="1">
      <c r="B10" s="71"/>
      <c r="C10" s="71"/>
      <c r="D10" s="67"/>
      <c r="E10" s="156"/>
      <c r="F10" s="39"/>
      <c r="G10" s="156"/>
      <c r="H10" s="39"/>
      <c r="I10" s="39"/>
      <c r="J10" s="39"/>
      <c r="K10" s="39"/>
      <c r="L10" s="39"/>
      <c r="M10" s="39"/>
      <c r="N10" s="39"/>
      <c r="O10" s="39"/>
      <c r="P10" s="39"/>
      <c r="Q10" s="39"/>
      <c r="R10" s="39"/>
      <c r="S10" s="39"/>
      <c r="T10" s="61"/>
      <c r="U10" s="61"/>
      <c r="V10" s="61"/>
      <c r="W10" s="61"/>
      <c r="X10" s="61"/>
      <c r="Y10" s="61"/>
      <c r="Z10" s="61"/>
      <c r="AA10" s="61"/>
      <c r="AD10" s="61"/>
      <c r="AE10" s="61"/>
      <c r="AH10" s="61"/>
      <c r="AI10" s="61"/>
      <c r="AL10" s="61"/>
      <c r="AM10" s="61"/>
      <c r="AP10" s="61"/>
      <c r="AQ10" s="61"/>
      <c r="AS10" s="61"/>
      <c r="AT10" s="61"/>
      <c r="AV10" s="61"/>
      <c r="AW10" s="61"/>
      <c r="AY10" s="61"/>
      <c r="AZ10" s="61"/>
      <c r="BB10" s="61"/>
      <c r="BC10" s="61"/>
      <c r="BE10" s="61"/>
      <c r="BF10" s="61"/>
      <c r="BH10" s="61"/>
      <c r="BI10" s="61"/>
    </row>
    <row r="11" spans="1:61">
      <c r="E11" s="141" t="s">
        <v>122</v>
      </c>
      <c r="F11" s="364"/>
      <c r="G11" s="141" t="s">
        <v>123</v>
      </c>
      <c r="H11" s="210"/>
      <c r="J11" s="380"/>
      <c r="K11" s="139"/>
      <c r="L11" s="139"/>
      <c r="M11" s="139"/>
      <c r="N11" s="139"/>
      <c r="O11" s="139"/>
      <c r="P11" s="139"/>
      <c r="Q11" s="139"/>
      <c r="R11" s="139"/>
      <c r="S11" s="139"/>
      <c r="T11" s="141"/>
      <c r="U11" s="141"/>
      <c r="V11" s="141"/>
      <c r="W11" s="141"/>
      <c r="X11" s="141"/>
      <c r="Y11" s="141"/>
      <c r="Z11" s="141"/>
      <c r="AA11" s="141"/>
      <c r="AB11" s="139"/>
      <c r="AC11" s="139"/>
      <c r="AD11" s="141"/>
      <c r="AE11" s="141"/>
      <c r="AF11" s="139"/>
      <c r="AG11" s="139"/>
      <c r="AH11" s="141"/>
      <c r="AI11" s="141"/>
      <c r="AJ11" s="139"/>
      <c r="AK11" s="139"/>
      <c r="AL11" s="141"/>
      <c r="AM11" s="141"/>
      <c r="AN11" s="139"/>
      <c r="AO11" s="139"/>
      <c r="AP11" s="141"/>
      <c r="AQ11" s="141"/>
      <c r="AR11" s="139"/>
      <c r="AS11" s="141"/>
      <c r="AT11" s="141"/>
      <c r="AU11" s="139"/>
      <c r="AV11" s="141"/>
      <c r="AW11" s="141"/>
      <c r="AX11" s="139"/>
      <c r="AY11" s="141"/>
      <c r="AZ11" s="141"/>
      <c r="BA11" s="139"/>
      <c r="BB11" s="141"/>
      <c r="BC11" s="141"/>
      <c r="BD11" s="139"/>
      <c r="BE11" s="141"/>
      <c r="BF11" s="141"/>
      <c r="BG11" s="139"/>
      <c r="BH11" s="141"/>
      <c r="BI11" s="141"/>
    </row>
    <row r="12" spans="1:61" customFormat="1" ht="12.5"/>
    <row r="13" spans="1:61">
      <c r="E13" s="148" t="s">
        <v>124</v>
      </c>
      <c r="F13" s="360" t="b">
        <v>1</v>
      </c>
      <c r="G13" s="148" t="s">
        <v>125</v>
      </c>
    </row>
    <row r="14" spans="1:61" customFormat="1" ht="12.5"/>
    <row r="15" spans="1:61" s="207" customFormat="1">
      <c r="A15" s="203" t="s">
        <v>126</v>
      </c>
      <c r="B15" s="204"/>
      <c r="C15" s="204"/>
      <c r="D15" s="205"/>
      <c r="E15" s="206"/>
      <c r="G15" s="206"/>
    </row>
    <row r="16" spans="1:61">
      <c r="F16" s="138"/>
    </row>
    <row r="17" spans="1:61" s="15" customFormat="1">
      <c r="A17"/>
      <c r="B17" s="64" t="s">
        <v>127</v>
      </c>
      <c r="C17" s="72"/>
      <c r="D17" s="69"/>
      <c r="E17" s="152"/>
      <c r="F17" s="60"/>
      <c r="G17" s="152"/>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row>
    <row r="18" spans="1:61">
      <c r="F18" s="138"/>
    </row>
    <row r="19" spans="1:61">
      <c r="E19" s="152" t="s">
        <v>128</v>
      </c>
      <c r="F19" s="529">
        <v>0.5</v>
      </c>
      <c r="G19" s="426" t="s">
        <v>123</v>
      </c>
      <c r="H19" s="427"/>
      <c r="J19"/>
    </row>
    <row r="20" spans="1:61" customFormat="1" ht="12.5"/>
    <row r="21" spans="1:61">
      <c r="E21" s="152" t="s">
        <v>129</v>
      </c>
      <c r="F21" s="398"/>
      <c r="G21" s="184" t="s">
        <v>105</v>
      </c>
      <c r="H21" s="210"/>
      <c r="J21"/>
    </row>
    <row r="22" spans="1:61">
      <c r="E22" s="209"/>
      <c r="F22" s="211"/>
      <c r="G22" s="184"/>
      <c r="H22" s="210"/>
      <c r="J22"/>
    </row>
    <row r="23" spans="1:61">
      <c r="E23" s="152" t="s">
        <v>130</v>
      </c>
      <c r="F23" s="526"/>
      <c r="G23" s="184" t="s">
        <v>123</v>
      </c>
      <c r="H23" s="210"/>
      <c r="J23"/>
    </row>
    <row r="24" spans="1:61">
      <c r="F24" s="138"/>
      <c r="J24"/>
    </row>
    <row r="25" spans="1:61" s="15" customFormat="1">
      <c r="A25"/>
      <c r="B25" s="64" t="s">
        <v>131</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row>
    <row r="26" spans="1:61">
      <c r="J26"/>
    </row>
    <row r="27" spans="1:61">
      <c r="E27" s="148" t="s">
        <v>132</v>
      </c>
      <c r="F27" s="363"/>
      <c r="G27" s="148" t="s">
        <v>133</v>
      </c>
      <c r="J27"/>
    </row>
    <row r="28" spans="1:61">
      <c r="F28" s="60"/>
      <c r="J28"/>
    </row>
    <row r="29" spans="1:61" s="60" customFormat="1">
      <c r="A29" s="64"/>
      <c r="B29" s="72"/>
      <c r="C29" s="72"/>
      <c r="D29" s="69"/>
      <c r="E29" s="152"/>
      <c r="G29" s="152"/>
      <c r="J29"/>
    </row>
    <row r="30" spans="1:61" ht="25">
      <c r="E30" s="197" t="s">
        <v>134</v>
      </c>
      <c r="F30" s="360" t="b">
        <v>1</v>
      </c>
      <c r="G30" s="149" t="s">
        <v>125</v>
      </c>
      <c r="I30" s="191"/>
      <c r="J30"/>
    </row>
    <row r="31" spans="1:61">
      <c r="J31"/>
    </row>
    <row r="32" spans="1:61">
      <c r="E32" s="148" t="s">
        <v>135</v>
      </c>
      <c r="F32" s="364"/>
      <c r="G32" s="148" t="s">
        <v>123</v>
      </c>
      <c r="J32"/>
    </row>
    <row r="33" spans="1:61">
      <c r="J33"/>
    </row>
    <row r="34" spans="1:61" s="144" customFormat="1">
      <c r="A34" s="65"/>
      <c r="B34" s="72"/>
      <c r="C34" s="72"/>
      <c r="D34" s="68"/>
      <c r="E34" s="188" t="s">
        <v>136</v>
      </c>
      <c r="F34" s="7"/>
      <c r="G34" s="148" t="s">
        <v>137</v>
      </c>
      <c r="H34" s="399">
        <f xml:space="preserve"> SUM( K34:BI34 )</f>
        <v>0</v>
      </c>
      <c r="I34" s="399"/>
      <c r="J34"/>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400"/>
      <c r="BI34" s="400"/>
    </row>
    <row r="35" spans="1:61" s="144" customFormat="1">
      <c r="A35" s="65"/>
      <c r="B35" s="72"/>
      <c r="C35" s="72"/>
      <c r="D35" s="68"/>
      <c r="E35" s="188" t="s">
        <v>138</v>
      </c>
      <c r="F35" s="7"/>
      <c r="G35" s="148" t="s">
        <v>137</v>
      </c>
      <c r="H35" s="399">
        <f xml:space="preserve"> SUM( K35:BI35 )</f>
        <v>0</v>
      </c>
      <c r="I35" s="399"/>
      <c r="J35"/>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0"/>
      <c r="AN35" s="400"/>
      <c r="AO35" s="400"/>
      <c r="AP35" s="400"/>
      <c r="AQ35" s="400"/>
      <c r="AR35" s="400"/>
      <c r="AS35" s="400"/>
      <c r="AT35" s="400"/>
      <c r="AU35" s="400"/>
      <c r="AV35" s="400"/>
      <c r="AW35" s="400"/>
      <c r="AX35" s="400"/>
      <c r="AY35" s="400"/>
      <c r="AZ35" s="400"/>
      <c r="BA35" s="400"/>
      <c r="BB35" s="400"/>
      <c r="BC35" s="400"/>
      <c r="BD35" s="400"/>
      <c r="BE35" s="400"/>
      <c r="BF35" s="400"/>
      <c r="BG35" s="400"/>
      <c r="BH35" s="400"/>
      <c r="BI35" s="400"/>
    </row>
    <row r="36" spans="1:61" s="143" customFormat="1">
      <c r="A36" s="64"/>
      <c r="B36" s="72"/>
      <c r="C36" s="72"/>
      <c r="D36" s="69"/>
      <c r="E36" s="199"/>
      <c r="F36" s="60"/>
      <c r="G36" s="152"/>
      <c r="I36" s="60"/>
      <c r="J36"/>
      <c r="K36" s="159"/>
      <c r="L36" s="159"/>
      <c r="M36" s="159"/>
      <c r="N36" s="159"/>
      <c r="O36" s="159"/>
      <c r="P36" s="159"/>
      <c r="Q36" s="159"/>
      <c r="R36" s="159"/>
      <c r="S36" s="159"/>
    </row>
    <row r="37" spans="1:61" s="143" customFormat="1">
      <c r="A37" s="64"/>
      <c r="B37" s="72"/>
      <c r="C37" s="72"/>
      <c r="D37" s="69"/>
      <c r="E37" s="151" t="s">
        <v>139</v>
      </c>
      <c r="F37" s="359">
        <v>2021</v>
      </c>
      <c r="G37" s="150" t="s">
        <v>140</v>
      </c>
      <c r="I37" s="60"/>
      <c r="J37"/>
      <c r="K37" s="159"/>
      <c r="L37" s="159"/>
      <c r="M37" s="159"/>
      <c r="N37" s="159"/>
      <c r="O37" s="159"/>
      <c r="P37" s="159"/>
      <c r="Q37" s="159"/>
      <c r="R37" s="159"/>
      <c r="S37" s="159"/>
    </row>
    <row r="38" spans="1:61" s="143" customFormat="1">
      <c r="A38" s="64"/>
      <c r="B38" s="72"/>
      <c r="C38" s="72"/>
      <c r="D38" s="69"/>
      <c r="E38" s="151" t="s">
        <v>141</v>
      </c>
      <c r="F38" s="359">
        <v>2025</v>
      </c>
      <c r="G38" s="150" t="s">
        <v>140</v>
      </c>
      <c r="I38" s="60"/>
      <c r="J38"/>
      <c r="K38" s="159"/>
      <c r="L38" s="159"/>
      <c r="M38" s="159"/>
      <c r="N38" s="159"/>
      <c r="O38" s="159"/>
      <c r="P38" s="159"/>
      <c r="Q38" s="159"/>
      <c r="R38" s="159"/>
      <c r="S38" s="159"/>
    </row>
    <row r="39" spans="1:61" s="143" customFormat="1">
      <c r="A39" s="64"/>
      <c r="B39" s="72"/>
      <c r="C39" s="72"/>
      <c r="D39" s="69"/>
      <c r="E39" s="199"/>
      <c r="F39" s="60"/>
      <c r="G39" s="152"/>
      <c r="I39" s="60"/>
      <c r="J39"/>
      <c r="K39" s="159"/>
      <c r="L39" s="159"/>
      <c r="M39" s="159"/>
      <c r="N39" s="159"/>
      <c r="O39" s="159"/>
      <c r="P39" s="159"/>
      <c r="Q39" s="159"/>
      <c r="R39" s="159"/>
      <c r="S39" s="159"/>
    </row>
    <row r="40" spans="1:61" s="144" customFormat="1">
      <c r="A40" s="65"/>
      <c r="B40" s="64" t="s">
        <v>142</v>
      </c>
      <c r="C40" s="72"/>
      <c r="D40" s="68"/>
      <c r="E40" s="150"/>
      <c r="F40" s="7"/>
      <c r="G40" s="148"/>
      <c r="I40" s="7"/>
      <c r="J40"/>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row>
    <row r="41" spans="1:61">
      <c r="J41"/>
    </row>
    <row r="42" spans="1:61">
      <c r="E42" s="148" t="s">
        <v>132</v>
      </c>
      <c r="F42" s="363"/>
      <c r="G42" s="148" t="s">
        <v>133</v>
      </c>
      <c r="J42"/>
    </row>
    <row r="43" spans="1:61" s="60" customFormat="1">
      <c r="A43" s="64"/>
      <c r="B43" s="72"/>
      <c r="C43" s="72"/>
      <c r="D43" s="69"/>
      <c r="E43" s="152"/>
      <c r="G43" s="152"/>
      <c r="J43"/>
    </row>
    <row r="44" spans="1:61" ht="25">
      <c r="E44" s="197" t="s">
        <v>143</v>
      </c>
      <c r="F44" s="360" t="b">
        <v>1</v>
      </c>
      <c r="G44" s="149" t="s">
        <v>125</v>
      </c>
      <c r="I44" s="201"/>
      <c r="J44"/>
    </row>
    <row r="45" spans="1:61">
      <c r="J45"/>
    </row>
    <row r="46" spans="1:61">
      <c r="E46" s="150" t="s">
        <v>144</v>
      </c>
      <c r="F46" s="361"/>
      <c r="G46" s="148" t="s">
        <v>123</v>
      </c>
      <c r="J46"/>
    </row>
    <row r="47" spans="1:61">
      <c r="J47"/>
    </row>
    <row r="48" spans="1:61" s="144" customFormat="1">
      <c r="A48" s="65"/>
      <c r="B48" s="72"/>
      <c r="C48" s="72"/>
      <c r="D48" s="68"/>
      <c r="E48" s="188" t="s">
        <v>145</v>
      </c>
      <c r="F48" s="7"/>
      <c r="G48" s="148" t="s">
        <v>137</v>
      </c>
      <c r="H48" s="399">
        <f xml:space="preserve"> SUM( K48:BI48 )</f>
        <v>0</v>
      </c>
      <c r="I48" s="399"/>
      <c r="J48"/>
      <c r="K48" s="400"/>
      <c r="L48" s="400"/>
      <c r="M48" s="400"/>
      <c r="N48" s="400"/>
      <c r="O48" s="400"/>
      <c r="P48" s="400"/>
      <c r="Q48" s="400"/>
      <c r="R48" s="400"/>
      <c r="S48" s="400"/>
      <c r="T48" s="400"/>
      <c r="U48" s="400"/>
      <c r="V48" s="400"/>
      <c r="W48" s="400"/>
      <c r="X48" s="400"/>
      <c r="Y48" s="400"/>
      <c r="Z48" s="400"/>
      <c r="AA48" s="362"/>
      <c r="AB48" s="362"/>
      <c r="AC48" s="362"/>
      <c r="AD48" s="362"/>
      <c r="AE48" s="362"/>
      <c r="AF48" s="362"/>
      <c r="AG48" s="362"/>
      <c r="AH48" s="362"/>
      <c r="AI48" s="362"/>
      <c r="AJ48" s="362"/>
      <c r="AK48" s="362"/>
      <c r="AL48" s="362"/>
      <c r="AM48" s="362"/>
      <c r="AN48" s="362"/>
      <c r="AO48" s="362"/>
      <c r="AP48" s="362"/>
      <c r="AQ48" s="362"/>
      <c r="AR48" s="362"/>
      <c r="AS48" s="362"/>
      <c r="AT48" s="362"/>
      <c r="AU48" s="362"/>
      <c r="AV48" s="362"/>
      <c r="AW48" s="362"/>
      <c r="AX48" s="362"/>
      <c r="AY48" s="362"/>
      <c r="AZ48" s="362"/>
      <c r="BA48" s="362"/>
      <c r="BB48" s="362"/>
      <c r="BC48" s="362"/>
      <c r="BD48" s="362"/>
      <c r="BE48" s="362"/>
      <c r="BF48" s="362"/>
      <c r="BG48" s="362"/>
      <c r="BH48" s="362"/>
      <c r="BI48" s="362"/>
    </row>
    <row r="49" spans="1:61" s="144" customFormat="1">
      <c r="A49" s="65"/>
      <c r="B49" s="72"/>
      <c r="C49" s="72"/>
      <c r="D49" s="68"/>
      <c r="E49" s="188" t="s">
        <v>146</v>
      </c>
      <c r="F49" s="7"/>
      <c r="G49" s="148" t="s">
        <v>137</v>
      </c>
      <c r="H49" s="399">
        <f xml:space="preserve"> SUM( K49:BI49 )</f>
        <v>0</v>
      </c>
      <c r="I49" s="399"/>
      <c r="J49"/>
      <c r="K49" s="400"/>
      <c r="L49" s="400"/>
      <c r="M49" s="400"/>
      <c r="N49" s="400"/>
      <c r="O49" s="400"/>
      <c r="P49" s="400"/>
      <c r="Q49" s="400"/>
      <c r="R49" s="400"/>
      <c r="S49" s="400"/>
      <c r="T49" s="400"/>
      <c r="U49" s="400"/>
      <c r="V49" s="400"/>
      <c r="W49" s="400"/>
      <c r="X49" s="400"/>
      <c r="Y49" s="400"/>
      <c r="Z49" s="400"/>
      <c r="AA49" s="362"/>
      <c r="AB49" s="362"/>
      <c r="AC49" s="362"/>
      <c r="AD49" s="362"/>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row>
    <row r="50" spans="1:61" s="144" customFormat="1">
      <c r="A50" s="65"/>
      <c r="B50" s="72"/>
      <c r="C50" s="72"/>
      <c r="D50" s="68"/>
      <c r="E50" s="154"/>
      <c r="F50" s="7"/>
      <c r="G50" s="148"/>
      <c r="I50" s="7"/>
      <c r="J50"/>
      <c r="K50" s="159"/>
      <c r="L50" s="159"/>
      <c r="M50" s="159"/>
      <c r="N50" s="159"/>
      <c r="O50" s="159"/>
      <c r="P50" s="159"/>
      <c r="Q50" s="159"/>
      <c r="R50" s="159"/>
      <c r="S50" s="159"/>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row>
    <row r="51" spans="1:61" s="144" customFormat="1">
      <c r="A51" s="65"/>
      <c r="B51" s="72"/>
      <c r="C51" s="72"/>
      <c r="D51" s="68"/>
      <c r="E51" s="151" t="s">
        <v>139</v>
      </c>
      <c r="F51" s="359">
        <v>2021</v>
      </c>
      <c r="G51" s="150" t="s">
        <v>140</v>
      </c>
      <c r="I51" s="7"/>
      <c r="J51"/>
      <c r="K51" s="159"/>
      <c r="L51" s="159"/>
      <c r="M51" s="159"/>
      <c r="N51" s="159"/>
      <c r="O51" s="159"/>
      <c r="P51" s="159"/>
      <c r="Q51" s="159"/>
      <c r="R51" s="159"/>
      <c r="S51" s="159"/>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row>
    <row r="52" spans="1:61" s="144" customFormat="1">
      <c r="A52" s="65"/>
      <c r="B52" s="72"/>
      <c r="C52" s="72"/>
      <c r="D52" s="68"/>
      <c r="E52" s="151" t="s">
        <v>141</v>
      </c>
      <c r="F52" s="359">
        <v>2025</v>
      </c>
      <c r="G52" s="150" t="s">
        <v>140</v>
      </c>
      <c r="I52" s="7"/>
      <c r="J52"/>
      <c r="K52" s="159"/>
      <c r="L52" s="159"/>
      <c r="M52" s="159"/>
      <c r="N52" s="159"/>
      <c r="O52" s="159"/>
      <c r="P52" s="159"/>
      <c r="Q52" s="159"/>
      <c r="R52" s="159"/>
      <c r="S52" s="159"/>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row>
    <row r="53" spans="1:61">
      <c r="E53" s="153"/>
      <c r="F53" s="147"/>
      <c r="G53" s="153"/>
      <c r="J53"/>
    </row>
    <row r="54" spans="1:61" customFormat="1">
      <c r="B54" s="64" t="s">
        <v>147</v>
      </c>
    </row>
    <row r="55" spans="1:61">
      <c r="J55"/>
    </row>
    <row r="56" spans="1:61">
      <c r="E56" s="148" t="s">
        <v>132</v>
      </c>
      <c r="F56" s="363"/>
      <c r="G56" s="148" t="s">
        <v>133</v>
      </c>
      <c r="J56"/>
    </row>
    <row r="57" spans="1:61" customFormat="1" ht="12.5"/>
    <row r="58" spans="1:61" ht="25">
      <c r="E58" s="197" t="s">
        <v>148</v>
      </c>
      <c r="F58" s="360" t="b">
        <v>1</v>
      </c>
      <c r="G58" s="149" t="s">
        <v>125</v>
      </c>
      <c r="H58" s="143"/>
      <c r="I58" s="60"/>
      <c r="J58"/>
      <c r="K58" s="159"/>
      <c r="L58" s="159"/>
      <c r="M58" s="159"/>
      <c r="N58" s="159"/>
      <c r="O58" s="159"/>
      <c r="P58" s="159"/>
      <c r="Q58" s="159"/>
      <c r="R58" s="159"/>
      <c r="S58" s="159"/>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row>
    <row r="59" spans="1:61">
      <c r="J59"/>
    </row>
    <row r="60" spans="1:61">
      <c r="E60" s="150" t="s">
        <v>149</v>
      </c>
      <c r="F60" s="361"/>
      <c r="G60" s="148" t="s">
        <v>123</v>
      </c>
      <c r="J60"/>
    </row>
    <row r="61" spans="1:61" s="144" customFormat="1">
      <c r="A61" s="65"/>
      <c r="B61" s="72"/>
      <c r="C61" s="72"/>
      <c r="D61" s="68"/>
      <c r="E61" s="148"/>
      <c r="F61" s="7"/>
      <c r="G61" s="148"/>
      <c r="H61" s="7"/>
      <c r="I61" s="7"/>
      <c r="J61"/>
      <c r="K61" s="7"/>
      <c r="L61" s="7"/>
      <c r="M61" s="7"/>
      <c r="N61" s="7"/>
      <c r="O61" s="7"/>
      <c r="P61" s="7"/>
      <c r="Q61" s="7"/>
      <c r="R61" s="7"/>
      <c r="S61" s="7"/>
      <c r="T61" s="60"/>
      <c r="U61" s="60"/>
      <c r="V61" s="60"/>
      <c r="W61" s="60"/>
      <c r="X61" s="60"/>
      <c r="Y61" s="60"/>
      <c r="Z61" s="60"/>
      <c r="AA61" s="60"/>
      <c r="AB61" s="7"/>
      <c r="AC61" s="7"/>
      <c r="AD61" s="60"/>
      <c r="AE61" s="60"/>
      <c r="AF61" s="7"/>
      <c r="AG61" s="7"/>
      <c r="AH61" s="60"/>
      <c r="AI61" s="60"/>
      <c r="AJ61" s="7"/>
      <c r="AK61" s="7"/>
      <c r="AL61" s="60"/>
      <c r="AM61" s="60"/>
      <c r="AN61" s="7"/>
      <c r="AO61" s="7"/>
      <c r="AP61" s="60"/>
      <c r="AQ61" s="60"/>
      <c r="AR61" s="7"/>
      <c r="AS61" s="60"/>
      <c r="AT61" s="60"/>
      <c r="AU61" s="7"/>
      <c r="AV61" s="60"/>
      <c r="AW61" s="60"/>
      <c r="AX61" s="7"/>
      <c r="AY61" s="60"/>
      <c r="AZ61" s="60"/>
      <c r="BA61" s="7"/>
      <c r="BB61" s="60"/>
      <c r="BC61" s="60"/>
      <c r="BD61" s="7"/>
      <c r="BE61" s="60"/>
      <c r="BF61" s="60"/>
      <c r="BG61" s="7"/>
      <c r="BH61" s="60"/>
      <c r="BI61" s="60"/>
    </row>
    <row r="62" spans="1:61" s="144" customFormat="1">
      <c r="A62" s="65"/>
      <c r="B62" s="72"/>
      <c r="C62" s="72"/>
      <c r="D62" s="68"/>
      <c r="E62" s="188" t="s">
        <v>150</v>
      </c>
      <c r="F62" s="7"/>
      <c r="G62" s="148" t="s">
        <v>137</v>
      </c>
      <c r="H62" s="399">
        <f xml:space="preserve"> SUM( K62:BI62 )</f>
        <v>0</v>
      </c>
      <c r="I62" s="399"/>
      <c r="J62"/>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362"/>
      <c r="AR62" s="362"/>
      <c r="AS62" s="362"/>
      <c r="AT62" s="362"/>
      <c r="AU62" s="362"/>
      <c r="AV62" s="362"/>
      <c r="AW62" s="362"/>
      <c r="AX62" s="362"/>
      <c r="AY62" s="362"/>
      <c r="AZ62" s="362"/>
      <c r="BA62" s="362"/>
      <c r="BB62" s="362"/>
      <c r="BC62" s="362"/>
      <c r="BD62" s="362"/>
      <c r="BE62" s="362"/>
      <c r="BF62" s="362"/>
      <c r="BG62" s="362"/>
      <c r="BH62" s="362"/>
      <c r="BI62" s="362"/>
    </row>
    <row r="63" spans="1:61" s="143" customFormat="1">
      <c r="A63" s="64"/>
      <c r="B63" s="72"/>
      <c r="C63" s="72"/>
      <c r="D63" s="69"/>
      <c r="E63" s="188" t="s">
        <v>151</v>
      </c>
      <c r="F63" s="60"/>
      <c r="G63" s="148" t="s">
        <v>137</v>
      </c>
      <c r="H63" s="399">
        <f xml:space="preserve"> SUM( K63:BI63 )</f>
        <v>0</v>
      </c>
      <c r="I63" s="399"/>
      <c r="J63"/>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362"/>
      <c r="AR63" s="362"/>
      <c r="AS63" s="362"/>
      <c r="AT63" s="362"/>
      <c r="AU63" s="362"/>
      <c r="AV63" s="362"/>
      <c r="AW63" s="362"/>
      <c r="AX63" s="362"/>
      <c r="AY63" s="362"/>
      <c r="AZ63" s="362"/>
      <c r="BA63" s="362"/>
      <c r="BB63" s="362"/>
      <c r="BC63" s="362"/>
      <c r="BD63" s="362"/>
      <c r="BE63" s="362"/>
      <c r="BF63" s="362"/>
      <c r="BG63" s="362"/>
      <c r="BH63" s="362"/>
      <c r="BI63" s="362"/>
    </row>
    <row r="64" spans="1:61" s="143" customFormat="1">
      <c r="A64" s="64"/>
      <c r="B64" s="72"/>
      <c r="C64" s="72"/>
      <c r="D64" s="69"/>
      <c r="E64" s="208"/>
      <c r="F64" s="60"/>
      <c r="G64" s="152"/>
      <c r="I64" s="60"/>
      <c r="J64"/>
      <c r="K64" s="159"/>
      <c r="L64" s="159"/>
      <c r="M64" s="159"/>
      <c r="N64" s="159"/>
      <c r="O64" s="159"/>
      <c r="P64" s="159"/>
      <c r="Q64" s="159"/>
      <c r="R64" s="159"/>
      <c r="S64" s="159"/>
    </row>
    <row r="65" spans="1:61" s="143" customFormat="1">
      <c r="A65" s="64"/>
      <c r="B65" s="72"/>
      <c r="C65" s="72"/>
      <c r="D65" s="69"/>
      <c r="E65" s="151" t="s">
        <v>139</v>
      </c>
      <c r="F65" s="359">
        <v>2021</v>
      </c>
      <c r="G65" s="150" t="s">
        <v>140</v>
      </c>
      <c r="I65" s="60"/>
      <c r="J65"/>
      <c r="K65" s="159"/>
      <c r="L65" s="159"/>
      <c r="M65" s="159"/>
      <c r="N65" s="159"/>
      <c r="O65" s="159"/>
      <c r="P65" s="159"/>
      <c r="Q65" s="159"/>
      <c r="R65" s="159"/>
      <c r="S65" s="159"/>
    </row>
    <row r="66" spans="1:61" s="143" customFormat="1">
      <c r="A66" s="64"/>
      <c r="B66" s="72"/>
      <c r="C66" s="72"/>
      <c r="D66" s="69"/>
      <c r="E66" s="151" t="s">
        <v>141</v>
      </c>
      <c r="F66" s="359">
        <v>2025</v>
      </c>
      <c r="G66" s="150" t="s">
        <v>140</v>
      </c>
      <c r="I66" s="60"/>
      <c r="J66"/>
      <c r="K66" s="159"/>
      <c r="L66" s="159"/>
      <c r="M66" s="159"/>
      <c r="N66" s="159"/>
      <c r="O66" s="159"/>
      <c r="P66" s="159"/>
      <c r="Q66" s="159"/>
      <c r="R66" s="159"/>
      <c r="S66" s="159"/>
    </row>
    <row r="67" spans="1:61" s="144" customFormat="1">
      <c r="A67" s="65"/>
      <c r="B67" s="72"/>
      <c r="C67" s="72"/>
      <c r="D67" s="68"/>
      <c r="E67" s="150"/>
      <c r="F67" s="7"/>
      <c r="G67" s="148"/>
      <c r="I67" s="7"/>
      <c r="J67"/>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row>
    <row r="68" spans="1:61" s="207" customFormat="1">
      <c r="A68" s="203" t="s">
        <v>152</v>
      </c>
      <c r="B68" s="204"/>
      <c r="C68" s="204"/>
      <c r="D68" s="205"/>
      <c r="E68" s="206"/>
      <c r="G68" s="206"/>
    </row>
    <row r="69" spans="1:61" customFormat="1" ht="12.5"/>
    <row r="70" spans="1:61" s="15" customFormat="1">
      <c r="A70"/>
      <c r="B70" s="64" t="s">
        <v>153</v>
      </c>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row>
    <row r="71" spans="1:61">
      <c r="J71"/>
    </row>
    <row r="72" spans="1:61">
      <c r="E72" s="148" t="s">
        <v>154</v>
      </c>
      <c r="F72" s="527">
        <v>0.05</v>
      </c>
      <c r="G72" s="148" t="s">
        <v>123</v>
      </c>
      <c r="H72" s="210"/>
      <c r="J72"/>
    </row>
    <row r="73" spans="1:61">
      <c r="J73"/>
    </row>
    <row r="74" spans="1:61" s="60" customFormat="1">
      <c r="A74" s="64"/>
      <c r="B74" s="72"/>
      <c r="C74" s="72"/>
      <c r="D74" s="69"/>
      <c r="E74" s="148" t="s">
        <v>155</v>
      </c>
      <c r="F74" s="7"/>
      <c r="G74" s="148" t="s">
        <v>137</v>
      </c>
      <c r="H74" s="399">
        <f xml:space="preserve"> SUM( K74:BI74 )</f>
        <v>0</v>
      </c>
      <c r="I74" s="7"/>
      <c r="J74"/>
      <c r="K74" s="414"/>
      <c r="L74" s="414"/>
      <c r="M74" s="414"/>
      <c r="N74" s="414"/>
      <c r="O74" s="414"/>
      <c r="P74" s="363"/>
      <c r="Q74" s="363"/>
      <c r="R74" s="363"/>
      <c r="S74" s="363"/>
      <c r="T74" s="363"/>
      <c r="U74" s="363"/>
      <c r="V74" s="363"/>
      <c r="W74" s="363"/>
      <c r="X74" s="363"/>
      <c r="Y74" s="363"/>
      <c r="Z74" s="363"/>
      <c r="AA74" s="363"/>
      <c r="AB74" s="363"/>
      <c r="AC74" s="363"/>
      <c r="AD74" s="363"/>
      <c r="AE74" s="363"/>
      <c r="AF74" s="363"/>
      <c r="AG74" s="363"/>
      <c r="AH74" s="363"/>
      <c r="AI74" s="363"/>
      <c r="AJ74" s="363"/>
      <c r="AK74" s="363"/>
      <c r="AL74" s="363"/>
      <c r="AM74" s="363"/>
      <c r="AN74" s="363"/>
      <c r="AO74" s="363"/>
      <c r="AP74" s="363"/>
      <c r="AQ74" s="363"/>
      <c r="AR74" s="363"/>
      <c r="AS74" s="363"/>
      <c r="AT74" s="363"/>
      <c r="AU74" s="363"/>
      <c r="AV74" s="363"/>
      <c r="AW74" s="363"/>
      <c r="AX74" s="363"/>
      <c r="AY74" s="363"/>
      <c r="AZ74" s="363"/>
      <c r="BA74" s="363"/>
      <c r="BB74" s="363"/>
      <c r="BC74" s="363"/>
      <c r="BD74" s="363"/>
      <c r="BE74" s="363"/>
      <c r="BF74" s="363"/>
      <c r="BG74" s="363"/>
      <c r="BH74" s="363"/>
      <c r="BI74" s="363"/>
    </row>
    <row r="75" spans="1:61">
      <c r="J75"/>
    </row>
    <row r="76" spans="1:61">
      <c r="E76" s="148" t="s">
        <v>156</v>
      </c>
      <c r="F76" s="361">
        <v>1E-3</v>
      </c>
      <c r="G76" s="148" t="s">
        <v>123</v>
      </c>
      <c r="J76"/>
    </row>
    <row r="77" spans="1:61" customFormat="1" ht="12.5"/>
    <row r="78" spans="1:61" s="15" customFormat="1">
      <c r="A78"/>
      <c r="B78" s="64" t="s">
        <v>157</v>
      </c>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row>
    <row r="79" spans="1:61" s="60" customFormat="1">
      <c r="A79" s="64"/>
      <c r="B79" s="72"/>
      <c r="C79" s="72"/>
      <c r="D79" s="69"/>
      <c r="E79" s="152"/>
      <c r="G79" s="152"/>
      <c r="H79" s="143"/>
      <c r="J79"/>
    </row>
    <row r="80" spans="1:61" s="60" customFormat="1">
      <c r="A80" s="64"/>
      <c r="B80" s="72"/>
      <c r="C80" s="72"/>
      <c r="D80" s="69"/>
      <c r="E80" s="148" t="s">
        <v>158</v>
      </c>
      <c r="F80" s="363"/>
      <c r="G80" s="148" t="s">
        <v>133</v>
      </c>
      <c r="H80" s="143"/>
      <c r="J80"/>
    </row>
    <row r="81" spans="1:61" s="60" customFormat="1">
      <c r="A81" s="64"/>
      <c r="B81" s="72"/>
      <c r="C81" s="72"/>
      <c r="D81" s="69"/>
      <c r="E81" s="152"/>
      <c r="G81" s="152"/>
      <c r="H81" s="143"/>
      <c r="J81"/>
    </row>
    <row r="82" spans="1:61" s="60" customFormat="1" ht="25">
      <c r="A82" s="64"/>
      <c r="B82" s="72"/>
      <c r="C82" s="72"/>
      <c r="D82" s="69"/>
      <c r="E82" s="197" t="s">
        <v>159</v>
      </c>
      <c r="F82" s="360" t="b">
        <v>1</v>
      </c>
      <c r="G82" s="148" t="s">
        <v>125</v>
      </c>
      <c r="H82" s="144"/>
      <c r="J82"/>
    </row>
    <row r="83" spans="1:61" s="60" customFormat="1">
      <c r="A83" s="64"/>
      <c r="B83" s="72"/>
      <c r="C83" s="72"/>
      <c r="D83" s="69"/>
      <c r="E83" s="152"/>
      <c r="G83" s="152"/>
      <c r="H83" s="143"/>
      <c r="J83"/>
    </row>
    <row r="84" spans="1:61" s="60" customFormat="1">
      <c r="A84" s="64"/>
      <c r="B84" s="72"/>
      <c r="C84" s="72"/>
      <c r="D84" s="69"/>
      <c r="E84" s="150" t="s">
        <v>160</v>
      </c>
      <c r="F84" s="528"/>
      <c r="G84" s="148" t="s">
        <v>123</v>
      </c>
      <c r="H84" s="144"/>
      <c r="J84"/>
    </row>
    <row r="85" spans="1:61" s="60" customFormat="1">
      <c r="A85" s="64"/>
      <c r="B85" s="72"/>
      <c r="C85" s="72"/>
      <c r="D85" s="69"/>
      <c r="E85" s="152"/>
      <c r="G85" s="152"/>
      <c r="H85" s="143"/>
      <c r="J85"/>
    </row>
    <row r="86" spans="1:61">
      <c r="E86" s="148" t="s">
        <v>161</v>
      </c>
      <c r="G86" s="148" t="s">
        <v>137</v>
      </c>
      <c r="H86" s="399">
        <f xml:space="preserve"> SUM( K86:BI86 )</f>
        <v>0</v>
      </c>
      <c r="I86" s="399"/>
      <c r="J86"/>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400"/>
      <c r="AQ86" s="400"/>
      <c r="AR86" s="400"/>
      <c r="AS86" s="400"/>
      <c r="AT86" s="400"/>
      <c r="AU86" s="400"/>
      <c r="AV86" s="400"/>
      <c r="AW86" s="400"/>
      <c r="AX86" s="400"/>
      <c r="AY86" s="400"/>
      <c r="AZ86" s="400"/>
      <c r="BA86" s="400"/>
      <c r="BB86" s="400"/>
      <c r="BC86" s="400"/>
      <c r="BD86" s="400"/>
      <c r="BE86" s="400"/>
      <c r="BF86" s="400"/>
      <c r="BG86" s="400"/>
      <c r="BH86" s="400"/>
      <c r="BI86" s="400"/>
    </row>
    <row r="87" spans="1:61">
      <c r="J87"/>
    </row>
    <row r="88" spans="1:61" s="15" customFormat="1">
      <c r="A88"/>
      <c r="B88" s="64" t="s">
        <v>162</v>
      </c>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row>
    <row r="89" spans="1:61" s="60" customFormat="1">
      <c r="A89" s="64"/>
      <c r="B89" s="72"/>
      <c r="C89" s="72"/>
      <c r="D89" s="69"/>
      <c r="E89" s="152"/>
      <c r="G89" s="152"/>
      <c r="H89" s="143"/>
      <c r="J89"/>
    </row>
    <row r="90" spans="1:61" s="60" customFormat="1">
      <c r="A90" s="64"/>
      <c r="B90" s="72"/>
      <c r="C90" s="72"/>
      <c r="D90" s="69"/>
      <c r="E90" s="148" t="s">
        <v>158</v>
      </c>
      <c r="F90" s="363"/>
      <c r="G90" s="148" t="s">
        <v>133</v>
      </c>
      <c r="H90" s="143"/>
      <c r="J90"/>
    </row>
    <row r="91" spans="1:61" s="60" customFormat="1">
      <c r="A91" s="64"/>
      <c r="B91" s="72"/>
      <c r="C91" s="72"/>
      <c r="D91" s="69"/>
      <c r="E91" s="152"/>
      <c r="G91" s="152"/>
      <c r="H91" s="143"/>
      <c r="J91"/>
    </row>
    <row r="92" spans="1:61" s="60" customFormat="1" ht="25">
      <c r="A92" s="64"/>
      <c r="B92" s="72"/>
      <c r="C92" s="72"/>
      <c r="D92" s="69"/>
      <c r="E92" s="197" t="s">
        <v>163</v>
      </c>
      <c r="F92" s="360" t="b">
        <v>1</v>
      </c>
      <c r="G92" s="148" t="s">
        <v>125</v>
      </c>
      <c r="H92" s="143"/>
      <c r="J92"/>
    </row>
    <row r="93" spans="1:61" s="60" customFormat="1">
      <c r="A93" s="64"/>
      <c r="B93" s="72"/>
      <c r="C93" s="72"/>
      <c r="D93" s="69"/>
      <c r="E93" s="152"/>
      <c r="G93" s="152"/>
      <c r="H93" s="143"/>
      <c r="J93"/>
    </row>
    <row r="94" spans="1:61" s="60" customFormat="1">
      <c r="A94" s="64"/>
      <c r="B94" s="72"/>
      <c r="C94" s="72"/>
      <c r="D94" s="69"/>
      <c r="E94" s="150" t="s">
        <v>164</v>
      </c>
      <c r="F94" s="528"/>
      <c r="G94" s="148" t="s">
        <v>123</v>
      </c>
      <c r="H94" s="144"/>
      <c r="J94"/>
    </row>
    <row r="95" spans="1:61">
      <c r="J95"/>
    </row>
    <row r="96" spans="1:61">
      <c r="E96" s="148" t="s">
        <v>165</v>
      </c>
      <c r="G96" s="148" t="s">
        <v>137</v>
      </c>
      <c r="H96" s="399">
        <f xml:space="preserve"> SUM( K96:BI96 )</f>
        <v>0</v>
      </c>
      <c r="I96" s="399"/>
      <c r="J96"/>
      <c r="K96" s="400"/>
      <c r="L96" s="400"/>
      <c r="M96" s="400"/>
      <c r="N96" s="400"/>
      <c r="O96" s="400"/>
      <c r="P96" s="400"/>
      <c r="Q96" s="400"/>
      <c r="R96" s="400"/>
      <c r="S96" s="400"/>
      <c r="T96" s="400"/>
      <c r="U96" s="400"/>
      <c r="V96" s="400"/>
      <c r="W96" s="400"/>
      <c r="X96" s="400"/>
      <c r="Y96" s="400"/>
      <c r="Z96" s="400"/>
      <c r="AA96" s="400"/>
      <c r="AB96" s="400"/>
      <c r="AC96" s="400"/>
      <c r="AD96" s="400"/>
      <c r="AE96" s="400"/>
      <c r="AF96" s="400"/>
      <c r="AG96" s="400"/>
      <c r="AH96" s="400"/>
      <c r="AI96" s="400"/>
      <c r="AJ96" s="400"/>
      <c r="AK96" s="400"/>
      <c r="AL96" s="400"/>
      <c r="AM96" s="400"/>
      <c r="AN96" s="400"/>
      <c r="AO96" s="400"/>
      <c r="AP96" s="400"/>
      <c r="AQ96" s="400"/>
      <c r="AR96" s="400"/>
      <c r="AS96" s="400"/>
      <c r="AT96" s="400"/>
      <c r="AU96" s="400"/>
      <c r="AV96" s="400"/>
      <c r="AW96" s="400"/>
      <c r="AX96" s="400"/>
      <c r="AY96" s="400"/>
      <c r="AZ96" s="400"/>
      <c r="BA96" s="400"/>
      <c r="BB96" s="400"/>
      <c r="BC96" s="400"/>
      <c r="BD96" s="400"/>
      <c r="BE96" s="400"/>
      <c r="BF96" s="400"/>
      <c r="BG96" s="400"/>
      <c r="BH96" s="400"/>
      <c r="BI96" s="400"/>
    </row>
    <row r="97" spans="1:61" s="60" customFormat="1">
      <c r="A97" s="64"/>
      <c r="B97" s="72"/>
      <c r="C97" s="72"/>
      <c r="D97" s="69"/>
      <c r="E97" s="152"/>
      <c r="G97" s="152"/>
      <c r="H97" s="143"/>
      <c r="J97"/>
      <c r="K97" s="143"/>
      <c r="L97" s="143"/>
      <c r="M97" s="143"/>
      <c r="N97" s="143"/>
      <c r="O97" s="143"/>
    </row>
    <row r="98" spans="1:61" customFormat="1">
      <c r="B98" s="64" t="s">
        <v>166</v>
      </c>
    </row>
    <row r="99" spans="1:61" s="60" customFormat="1">
      <c r="A99" s="64"/>
      <c r="B99" s="72"/>
      <c r="C99" s="72"/>
      <c r="D99" s="69"/>
      <c r="E99" s="152"/>
      <c r="G99" s="152"/>
      <c r="H99" s="143"/>
      <c r="J99"/>
    </row>
    <row r="100" spans="1:61" s="60" customFormat="1">
      <c r="A100" s="64"/>
      <c r="B100" s="72"/>
      <c r="C100" s="72"/>
      <c r="D100" s="69"/>
      <c r="E100" s="148" t="s">
        <v>158</v>
      </c>
      <c r="F100" s="363"/>
      <c r="G100" s="148" t="s">
        <v>133</v>
      </c>
      <c r="H100" s="143"/>
      <c r="J100"/>
    </row>
    <row r="101" spans="1:61" s="60" customFormat="1">
      <c r="A101" s="64"/>
      <c r="B101" s="72"/>
      <c r="C101" s="72"/>
      <c r="D101" s="69"/>
      <c r="E101" s="152"/>
      <c r="G101" s="152"/>
      <c r="H101" s="143"/>
      <c r="J101"/>
    </row>
    <row r="102" spans="1:61" s="60" customFormat="1" ht="25">
      <c r="A102" s="64"/>
      <c r="B102" s="72"/>
      <c r="C102" s="72"/>
      <c r="D102" s="69"/>
      <c r="E102" s="197" t="s">
        <v>167</v>
      </c>
      <c r="F102" s="360" t="b">
        <v>1</v>
      </c>
      <c r="G102" s="148" t="s">
        <v>125</v>
      </c>
      <c r="H102" s="143"/>
      <c r="J102"/>
    </row>
    <row r="103" spans="1:61" s="60" customFormat="1">
      <c r="A103" s="64"/>
      <c r="B103" s="72"/>
      <c r="C103" s="72"/>
      <c r="D103" s="69"/>
      <c r="E103" s="152"/>
      <c r="G103" s="152"/>
      <c r="H103" s="143"/>
      <c r="J103"/>
    </row>
    <row r="104" spans="1:61" s="60" customFormat="1">
      <c r="A104" s="64"/>
      <c r="B104" s="72"/>
      <c r="C104" s="72"/>
      <c r="D104" s="69"/>
      <c r="E104" s="150" t="s">
        <v>168</v>
      </c>
      <c r="F104" s="528"/>
      <c r="G104" s="148" t="s">
        <v>123</v>
      </c>
      <c r="H104" s="143"/>
      <c r="J104"/>
    </row>
    <row r="105" spans="1:61">
      <c r="J105"/>
    </row>
    <row r="106" spans="1:61">
      <c r="E106" s="148" t="s">
        <v>169</v>
      </c>
      <c r="G106" s="148" t="s">
        <v>137</v>
      </c>
      <c r="H106" s="399">
        <f xml:space="preserve"> SUM( K106:BI106 )</f>
        <v>0</v>
      </c>
      <c r="I106" s="399"/>
      <c r="J106"/>
      <c r="K106" s="400"/>
      <c r="L106" s="400"/>
      <c r="M106" s="400"/>
      <c r="N106" s="400"/>
      <c r="O106" s="400"/>
      <c r="P106" s="363"/>
      <c r="Q106" s="363"/>
      <c r="R106" s="363"/>
      <c r="S106" s="363"/>
      <c r="T106" s="363"/>
      <c r="U106" s="363"/>
      <c r="V106" s="363"/>
      <c r="W106" s="363"/>
      <c r="X106" s="363"/>
      <c r="Y106" s="363"/>
      <c r="Z106" s="363"/>
      <c r="AA106" s="363"/>
      <c r="AB106" s="363"/>
      <c r="AC106" s="363"/>
      <c r="AD106" s="363"/>
      <c r="AE106" s="363"/>
      <c r="AF106" s="363"/>
      <c r="AG106" s="363"/>
      <c r="AH106" s="363"/>
      <c r="AI106" s="363"/>
      <c r="AJ106" s="363"/>
      <c r="AK106" s="363"/>
      <c r="AL106" s="363"/>
      <c r="AM106" s="363"/>
      <c r="AN106" s="363"/>
      <c r="AO106" s="363"/>
      <c r="AP106" s="363"/>
      <c r="AQ106" s="363"/>
      <c r="AR106" s="363"/>
      <c r="AS106" s="363"/>
      <c r="AT106" s="363"/>
      <c r="AU106" s="363"/>
      <c r="AV106" s="363"/>
      <c r="AW106" s="363"/>
      <c r="AX106" s="363"/>
      <c r="AY106" s="363"/>
      <c r="AZ106" s="363"/>
      <c r="BA106" s="363"/>
      <c r="BB106" s="363"/>
      <c r="BC106" s="363"/>
      <c r="BD106" s="363"/>
      <c r="BE106" s="363"/>
      <c r="BF106" s="363"/>
      <c r="BG106" s="363"/>
      <c r="BH106" s="363"/>
      <c r="BI106" s="363"/>
    </row>
    <row r="107" spans="1:61">
      <c r="J107"/>
    </row>
    <row r="108" spans="1:61" s="353" customFormat="1">
      <c r="A108" s="349" t="s">
        <v>117</v>
      </c>
      <c r="B108" s="350"/>
      <c r="C108" s="350"/>
      <c r="D108" s="351"/>
      <c r="E108" s="352"/>
      <c r="G108" s="352"/>
    </row>
    <row r="109" spans="1:61"/>
  </sheetData>
  <conditionalFormatting sqref="J4:BI4">
    <cfRule type="cellIs" dxfId="18" priority="1" operator="equal">
      <formula>"Post-Fcst"</formula>
    </cfRule>
    <cfRule type="cellIs" dxfId="17" priority="2" operator="equal">
      <formula>"Forecast"</formula>
    </cfRule>
    <cfRule type="cellIs" dxfId="16" priority="3" operator="equal">
      <formula>"Pre Fcst"</formula>
    </cfRule>
  </conditionalFormatting>
  <dataValidations count="1">
    <dataValidation type="list" allowBlank="1" showInputMessage="1" showErrorMessage="1" sqref="F30 F44 F13 F58 F82 F92 F102" xr:uid="{00000000-0002-0000-0200-000000000000}">
      <formula1>"TRUE,FALSE"</formula1>
    </dataValidation>
  </dataValidations>
  <pageMargins left="0.70866141732283472" right="0.70866141732283472" top="0.74803149606299213" bottom="0.74803149606299213" header="0.31496062992125984" footer="0.31496062992125984"/>
  <pageSetup paperSize="9" scale="72" fitToWidth="4" fitToHeight="0" orientation="landscape" r:id="rId1"/>
  <headerFooter>
    <oddHeader>&amp;LPROJECT PR19 WRFIM&amp;CSheet:&amp;A&amp;RSTRICTLY CONFIDENTIAL</oddHeader>
    <oddFooter>&amp;L&amp;F ( Printed on &amp;D at &amp;T )&amp;RPage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99"/>
    <outlinePr summaryBelow="0" summaryRight="0"/>
    <pageSetUpPr fitToPage="1"/>
  </sheetPr>
  <dimension ref="A1:CT35"/>
  <sheetViews>
    <sheetView showGridLines="0" zoomScale="80" zoomScaleNormal="80" workbookViewId="0">
      <pane xSplit="7" ySplit="8" topLeftCell="H9" activePane="bottomRight" state="frozen"/>
      <selection pane="topRight"/>
      <selection pane="bottomLeft"/>
      <selection pane="bottomRight"/>
    </sheetView>
  </sheetViews>
  <sheetFormatPr defaultColWidth="0" defaultRowHeight="13" zeroHeight="1"/>
  <cols>
    <col min="1" max="1" width="1.453125" style="10" customWidth="1"/>
    <col min="2" max="3" width="1.453125" style="59" customWidth="1"/>
    <col min="4" max="4" width="1.453125" style="58" customWidth="1"/>
    <col min="5" max="5" width="67.453125" style="121" bestFit="1" customWidth="1"/>
    <col min="6" max="7" width="11.54296875" style="7" customWidth="1"/>
    <col min="8" max="8" width="26.1796875" style="7" customWidth="1"/>
    <col min="9" max="9" width="3.453125" style="7" customWidth="1"/>
    <col min="10" max="10" width="4.54296875" style="60" hidden="1" customWidth="1"/>
    <col min="11" max="11" width="2.54296875" style="60" hidden="1" customWidth="1"/>
    <col min="12" max="15" width="11.54296875" style="60" hidden="1" customWidth="1"/>
    <col min="16" max="16" width="2.54296875" style="60" hidden="1" customWidth="1"/>
    <col min="17" max="98" width="9.1796875" style="60" hidden="1" customWidth="1"/>
    <col min="99" max="16384" width="0" style="60" hidden="1"/>
  </cols>
  <sheetData>
    <row r="1" spans="1:15" s="344" customFormat="1" ht="30">
      <c r="A1" s="4" t="str">
        <f ca="1" xml:space="preserve"> RIGHT(CELL("filename", $A$1), LEN(CELL("filename", $A$1)) - SEARCH("]", CELL("filename", $A$1)))</f>
        <v>InpCol</v>
      </c>
      <c r="B1" s="62"/>
      <c r="C1" s="62"/>
      <c r="D1" s="62"/>
      <c r="E1" s="118"/>
      <c r="F1" s="62"/>
      <c r="G1" s="62"/>
      <c r="H1" s="62"/>
      <c r="I1" s="62"/>
      <c r="J1" s="209"/>
      <c r="K1" s="209"/>
      <c r="L1" s="209"/>
      <c r="M1" s="209"/>
      <c r="N1" s="209"/>
      <c r="O1" s="209"/>
    </row>
    <row r="2" spans="1:15" s="340" customFormat="1">
      <c r="A2" s="35"/>
      <c r="B2" s="38"/>
      <c r="C2" s="38"/>
      <c r="D2" s="19"/>
      <c r="E2" s="63"/>
      <c r="F2" s="31"/>
      <c r="G2" s="31"/>
      <c r="H2" s="31"/>
      <c r="I2" s="31"/>
    </row>
    <row r="3" spans="1:15" s="345" customFormat="1">
      <c r="A3" s="35"/>
      <c r="B3" s="37"/>
      <c r="C3" s="37"/>
      <c r="D3" s="36"/>
      <c r="E3" s="63"/>
      <c r="F3" s="31"/>
      <c r="G3" s="31"/>
      <c r="H3" s="31"/>
      <c r="I3" s="31"/>
      <c r="J3" s="340"/>
      <c r="K3" s="340"/>
      <c r="L3" s="340"/>
      <c r="M3" s="340"/>
      <c r="N3" s="340"/>
      <c r="O3" s="340"/>
    </row>
    <row r="4" spans="1:15" s="342" customFormat="1">
      <c r="A4" s="5"/>
      <c r="B4" s="34"/>
      <c r="C4" s="34"/>
      <c r="D4" s="5"/>
      <c r="E4" s="63"/>
      <c r="F4" s="31"/>
      <c r="G4" s="31"/>
      <c r="H4" s="31"/>
      <c r="I4" s="6"/>
      <c r="J4" s="343"/>
      <c r="K4" s="343"/>
      <c r="L4" s="343"/>
      <c r="M4" s="343"/>
      <c r="N4" s="343"/>
      <c r="O4" s="343"/>
    </row>
    <row r="5" spans="1:15" s="337" customFormat="1">
      <c r="B5" s="338"/>
      <c r="C5" s="338"/>
      <c r="E5" s="339"/>
      <c r="F5" s="340"/>
      <c r="G5" s="340"/>
      <c r="H5" s="340"/>
      <c r="I5" s="33"/>
      <c r="J5" s="33"/>
      <c r="K5" s="33"/>
      <c r="L5" s="33"/>
      <c r="M5" s="33"/>
      <c r="N5" s="33"/>
      <c r="O5" s="33"/>
    </row>
    <row r="6" spans="1:15" s="337" customFormat="1">
      <c r="B6" s="338"/>
      <c r="C6" s="338"/>
      <c r="E6" s="339"/>
      <c r="F6" s="341"/>
      <c r="G6" s="340"/>
      <c r="H6" s="340"/>
      <c r="I6" s="33"/>
      <c r="J6" s="33"/>
      <c r="K6" s="33"/>
      <c r="L6" s="33"/>
      <c r="M6" s="33"/>
      <c r="N6" s="33"/>
      <c r="O6" s="33"/>
    </row>
    <row r="7" spans="1:15" s="342" customFormat="1">
      <c r="E7" s="339"/>
      <c r="F7" s="341"/>
      <c r="G7" s="340"/>
      <c r="H7" s="343"/>
      <c r="I7" s="343"/>
      <c r="J7" s="33"/>
      <c r="K7" s="343"/>
      <c r="L7" s="343"/>
      <c r="M7" s="343"/>
      <c r="N7" s="343"/>
      <c r="O7" s="343"/>
    </row>
    <row r="8" spans="1:15">
      <c r="B8" s="60"/>
      <c r="C8" s="60"/>
      <c r="F8" s="133" t="s">
        <v>118</v>
      </c>
      <c r="G8" s="134" t="s">
        <v>119</v>
      </c>
      <c r="H8" s="9" t="s">
        <v>170</v>
      </c>
    </row>
    <row r="9" spans="1:15"/>
    <row r="10" spans="1:15">
      <c r="E10" s="121" t="s">
        <v>171</v>
      </c>
    </row>
    <row r="11" spans="1:15"/>
    <row r="12" spans="1:15">
      <c r="E12" s="121" t="s">
        <v>172</v>
      </c>
    </row>
    <row r="13" spans="1:15"/>
    <row r="14" spans="1:15">
      <c r="A14" s="18"/>
      <c r="B14" s="17"/>
      <c r="C14" s="17"/>
      <c r="D14" s="16"/>
      <c r="E14" s="132" t="s">
        <v>173</v>
      </c>
      <c r="F14" s="13"/>
      <c r="G14" s="13"/>
      <c r="H14" s="13"/>
      <c r="I14" s="13"/>
    </row>
    <row r="15" spans="1:15"/>
    <row r="16" spans="1:15" s="347" customFormat="1">
      <c r="A16" s="20" t="s">
        <v>174</v>
      </c>
      <c r="B16" s="8"/>
      <c r="C16" s="8"/>
      <c r="D16" s="8"/>
      <c r="E16" s="122"/>
      <c r="F16" s="8"/>
      <c r="G16" s="135"/>
      <c r="H16" s="136"/>
      <c r="I16" s="136"/>
      <c r="J16" s="348"/>
      <c r="K16" s="346"/>
      <c r="L16" s="346"/>
      <c r="M16" s="346"/>
      <c r="N16" s="346"/>
      <c r="O16" s="346"/>
    </row>
    <row r="17" spans="1:16"/>
    <row r="18" spans="1:16">
      <c r="E18" s="121" t="s">
        <v>175</v>
      </c>
      <c r="F18" s="365">
        <v>43556</v>
      </c>
      <c r="G18" s="29" t="s">
        <v>176</v>
      </c>
      <c r="L18" s="43"/>
      <c r="M18" s="43"/>
      <c r="N18" s="43"/>
      <c r="O18" s="43"/>
      <c r="P18" s="43"/>
    </row>
    <row r="19" spans="1:16">
      <c r="F19" s="19"/>
      <c r="L19" s="43"/>
      <c r="M19" s="43"/>
      <c r="N19" s="43"/>
      <c r="O19" s="43"/>
    </row>
    <row r="20" spans="1:16">
      <c r="E20" s="121" t="s">
        <v>177</v>
      </c>
      <c r="F20" s="365">
        <v>43921</v>
      </c>
      <c r="G20" s="29" t="s">
        <v>176</v>
      </c>
      <c r="L20" s="43"/>
      <c r="M20" s="43"/>
      <c r="N20" s="43"/>
      <c r="O20" s="43"/>
      <c r="P20" s="43"/>
    </row>
    <row r="21" spans="1:16">
      <c r="E21" s="123"/>
      <c r="F21" s="19"/>
      <c r="G21" s="22"/>
      <c r="L21" s="43"/>
      <c r="M21" s="43"/>
      <c r="N21" s="43"/>
      <c r="O21" s="43"/>
    </row>
    <row r="22" spans="1:16">
      <c r="E22" s="121" t="s">
        <v>178</v>
      </c>
      <c r="F22" s="365">
        <v>45747</v>
      </c>
      <c r="G22" s="29" t="s">
        <v>176</v>
      </c>
      <c r="L22" s="43"/>
      <c r="M22" s="43"/>
      <c r="N22" s="43"/>
      <c r="O22" s="43"/>
      <c r="P22" s="43"/>
    </row>
    <row r="23" spans="1:16" s="25" customFormat="1">
      <c r="A23" s="28"/>
      <c r="B23" s="27"/>
      <c r="C23" s="27"/>
      <c r="D23" s="26"/>
      <c r="E23" s="123" t="s">
        <v>179</v>
      </c>
      <c r="F23" s="366">
        <v>5</v>
      </c>
      <c r="G23" s="24" t="s">
        <v>180</v>
      </c>
      <c r="H23" s="23"/>
      <c r="I23" s="23"/>
      <c r="J23" s="60"/>
    </row>
    <row r="24" spans="1:16">
      <c r="E24" s="123" t="s">
        <v>181</v>
      </c>
      <c r="F24" s="365">
        <v>47573</v>
      </c>
      <c r="G24" s="22" t="s">
        <v>176</v>
      </c>
      <c r="L24" s="43"/>
      <c r="M24" s="43"/>
      <c r="N24" s="43"/>
      <c r="O24" s="43"/>
      <c r="P24" s="43"/>
    </row>
    <row r="25" spans="1:16">
      <c r="F25" s="19"/>
      <c r="L25" s="43"/>
      <c r="M25" s="43"/>
      <c r="N25" s="43"/>
      <c r="O25" s="43"/>
    </row>
    <row r="26" spans="1:16">
      <c r="F26" s="19"/>
      <c r="L26" s="43"/>
      <c r="M26" s="43"/>
      <c r="N26" s="43"/>
      <c r="O26" s="43"/>
    </row>
    <row r="27" spans="1:16">
      <c r="E27" s="121" t="s">
        <v>182</v>
      </c>
      <c r="F27" s="365">
        <v>43921</v>
      </c>
      <c r="G27" s="7" t="s">
        <v>176</v>
      </c>
      <c r="L27" s="43"/>
      <c r="M27" s="43"/>
      <c r="N27" s="43"/>
      <c r="O27" s="43"/>
      <c r="P27" s="43"/>
    </row>
    <row r="28" spans="1:16">
      <c r="E28" s="121" t="s">
        <v>183</v>
      </c>
      <c r="F28" s="365">
        <v>45747</v>
      </c>
      <c r="G28" s="7" t="s">
        <v>176</v>
      </c>
      <c r="L28" s="43"/>
      <c r="M28" s="43"/>
      <c r="N28" s="43"/>
      <c r="O28" s="43"/>
      <c r="P28" s="43"/>
    </row>
    <row r="29" spans="1:16">
      <c r="E29" s="121" t="s">
        <v>184</v>
      </c>
      <c r="F29" s="367">
        <v>2020</v>
      </c>
      <c r="G29" s="7" t="s">
        <v>185</v>
      </c>
    </row>
    <row r="30" spans="1:16">
      <c r="E30" s="121" t="s">
        <v>186</v>
      </c>
      <c r="F30" s="366">
        <v>3</v>
      </c>
      <c r="G30" s="7" t="s">
        <v>187</v>
      </c>
      <c r="P30" s="43"/>
    </row>
    <row r="31" spans="1:16">
      <c r="F31" s="19"/>
      <c r="L31" s="43"/>
      <c r="M31" s="43"/>
      <c r="N31" s="43"/>
      <c r="O31" s="43"/>
      <c r="P31" s="43"/>
    </row>
    <row r="32" spans="1:16">
      <c r="F32" s="19"/>
    </row>
    <row r="33" spans="1:9">
      <c r="A33" s="18" t="s">
        <v>117</v>
      </c>
      <c r="B33" s="17"/>
      <c r="C33" s="17"/>
      <c r="D33" s="16"/>
      <c r="E33" s="132"/>
      <c r="F33" s="13"/>
      <c r="G33" s="13"/>
      <c r="H33" s="13"/>
      <c r="I33" s="13"/>
    </row>
    <row r="34" spans="1:9"/>
    <row r="35" spans="1:9" ht="15.5" hidden="1">
      <c r="A35" s="14"/>
      <c r="B35" s="12"/>
      <c r="C35" s="12"/>
      <c r="D35" s="12"/>
      <c r="E35" s="2"/>
      <c r="F35" s="12"/>
      <c r="G35" s="12"/>
      <c r="H35" s="12"/>
      <c r="I35" s="12"/>
    </row>
  </sheetData>
  <conditionalFormatting sqref="J10">
    <cfRule type="cellIs" dxfId="15" priority="9" stopIfTrue="1" operator="notEqual">
      <formula>0</formula>
    </cfRule>
    <cfRule type="cellIs" dxfId="14" priority="10" stopIfTrue="1" operator="equal">
      <formula>""</formula>
    </cfRule>
  </conditionalFormatting>
  <conditionalFormatting sqref="J4:O4">
    <cfRule type="cellIs" dxfId="13" priority="17" operator="equal">
      <formula>"Post-Fcst"</formula>
    </cfRule>
    <cfRule type="cellIs" dxfId="12" priority="18" operator="equal">
      <formula>"Forecast"</formula>
    </cfRule>
    <cfRule type="cellIs" dxfId="11" priority="19" operator="equal">
      <formula>"Pre Fcst"</formula>
    </cfRule>
  </conditionalFormatting>
  <dataValidations disablePrompts="1" count="1">
    <dataValidation type="list" allowBlank="1" showInputMessage="1" showErrorMessage="1" sqref="F6:F7" xr:uid="{00000000-0002-0000-0300-000000000000}">
      <formula1>$L$6:$P$6</formula1>
    </dataValidation>
  </dataValidations>
  <pageMargins left="0.70866141732283472" right="0.70866141732283472" top="0.74803149606299213" bottom="0.74803149606299213" header="0.31496062992125984" footer="0.31496062992125984"/>
  <pageSetup paperSize="9" scale="70" orientation="portrait" r:id="rId1"/>
  <headerFooter>
    <oddHeader>&amp;LPROJECT PR19 WRFIM&amp;CSheet:&amp;A&amp;RSTRICTLY CONFIDENTIAL</oddHeader>
    <oddFooter>&amp;L&amp;F ( Printed on &amp;D at &amp;T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outlinePr summaryBelow="0" summaryRight="0"/>
    <pageSetUpPr fitToPage="1"/>
  </sheetPr>
  <dimension ref="A1:CG109"/>
  <sheetViews>
    <sheetView showGridLines="0" zoomScaleNormal="100" workbookViewId="0">
      <pane xSplit="9" ySplit="7" topLeftCell="J8" activePane="bottomRight" state="frozen"/>
      <selection pane="topRight"/>
      <selection pane="bottomLeft"/>
      <selection pane="bottomRight"/>
    </sheetView>
  </sheetViews>
  <sheetFormatPr defaultColWidth="0" defaultRowHeight="13" zeroHeight="1"/>
  <cols>
    <col min="1" max="1" width="1.453125" style="65" customWidth="1"/>
    <col min="2" max="3" width="1.453125" style="72" customWidth="1"/>
    <col min="4" max="4" width="1.453125" style="68" customWidth="1"/>
    <col min="5" max="5" width="40.54296875" style="121" customWidth="1"/>
    <col min="6" max="6" width="12.54296875" style="7" customWidth="1"/>
    <col min="7" max="8" width="11.54296875" style="7" customWidth="1"/>
    <col min="9" max="9" width="2.54296875" style="7" customWidth="1"/>
    <col min="10" max="61" width="11.54296875" style="7" customWidth="1"/>
    <col min="62" max="85" width="11.54296875" style="7" hidden="1" customWidth="1"/>
    <col min="86" max="16384" width="9.1796875" style="7" hidden="1"/>
  </cols>
  <sheetData>
    <row r="1" spans="1:85" s="1" customFormat="1" ht="30">
      <c r="A1" s="4" t="str">
        <f ca="1" xml:space="preserve"> RIGHT(CELL("filename", $A$1), LEN(CELL("filename", $A$1)) - SEARCH("]", CELL("filename", $A$1)))</f>
        <v>Time</v>
      </c>
      <c r="E1" s="118"/>
    </row>
    <row r="2" spans="1:85" s="31" customFormat="1">
      <c r="A2" s="77"/>
      <c r="B2" s="78"/>
      <c r="C2" s="78"/>
      <c r="D2" s="79"/>
      <c r="E2" s="63" t="str">
        <f>Time!E$23</f>
        <v>Model Period BEG</v>
      </c>
      <c r="J2" s="31">
        <f>Time!J$23</f>
        <v>43556</v>
      </c>
      <c r="K2" s="31">
        <f>Time!K$23</f>
        <v>43922</v>
      </c>
      <c r="L2" s="31">
        <f>Time!L$23</f>
        <v>44287</v>
      </c>
      <c r="M2" s="31">
        <f>Time!M$23</f>
        <v>44652</v>
      </c>
      <c r="N2" s="31">
        <f>Time!N$23</f>
        <v>45017</v>
      </c>
      <c r="O2" s="31">
        <f>Time!O$23</f>
        <v>45383</v>
      </c>
      <c r="P2" s="31">
        <f>Time!P$23</f>
        <v>45748</v>
      </c>
      <c r="Q2" s="31">
        <f>Time!Q$23</f>
        <v>46113</v>
      </c>
      <c r="R2" s="31">
        <f>Time!R$23</f>
        <v>46478</v>
      </c>
      <c r="S2" s="31">
        <f>Time!S$23</f>
        <v>46844</v>
      </c>
      <c r="T2" s="31">
        <f>Time!T$23</f>
        <v>47209</v>
      </c>
      <c r="U2" s="31">
        <f>Time!U$23</f>
        <v>47574</v>
      </c>
      <c r="V2" s="31">
        <f>Time!V$23</f>
        <v>47939</v>
      </c>
      <c r="W2" s="31">
        <f>Time!W$23</f>
        <v>48305</v>
      </c>
      <c r="X2" s="31">
        <f>Time!X$23</f>
        <v>48670</v>
      </c>
      <c r="Y2" s="31">
        <f>Time!Y$23</f>
        <v>49035</v>
      </c>
      <c r="Z2" s="31">
        <f>Time!Z$23</f>
        <v>49400</v>
      </c>
      <c r="AA2" s="31">
        <f>Time!AA$23</f>
        <v>49766</v>
      </c>
      <c r="AB2" s="31">
        <f>Time!AB$23</f>
        <v>50131</v>
      </c>
      <c r="AC2" s="31">
        <f>Time!AC$23</f>
        <v>50496</v>
      </c>
      <c r="AD2" s="31">
        <f>Time!AD$23</f>
        <v>50861</v>
      </c>
      <c r="AE2" s="31">
        <f>Time!AE$23</f>
        <v>51227</v>
      </c>
      <c r="AF2" s="31">
        <f>Time!AF$23</f>
        <v>51592</v>
      </c>
      <c r="AG2" s="31">
        <f>Time!AG$23</f>
        <v>51957</v>
      </c>
      <c r="AH2" s="31">
        <f>Time!AH$23</f>
        <v>52322</v>
      </c>
      <c r="AI2" s="31">
        <f>Time!AI$23</f>
        <v>52688</v>
      </c>
      <c r="AJ2" s="31">
        <f>Time!AJ$23</f>
        <v>53053</v>
      </c>
      <c r="AK2" s="31">
        <f>Time!AK$23</f>
        <v>53418</v>
      </c>
      <c r="AL2" s="31">
        <f>Time!AL$23</f>
        <v>53783</v>
      </c>
      <c r="AM2" s="31">
        <f>Time!AM$23</f>
        <v>54149</v>
      </c>
      <c r="AN2" s="31">
        <f>Time!AN$23</f>
        <v>54514</v>
      </c>
      <c r="AO2" s="31">
        <f>Time!AO$23</f>
        <v>54879</v>
      </c>
      <c r="AP2" s="31">
        <f>Time!AP$23</f>
        <v>55244</v>
      </c>
      <c r="AQ2" s="31">
        <f>Time!AQ$23</f>
        <v>55610</v>
      </c>
      <c r="AR2" s="31">
        <f>Time!AR$23</f>
        <v>55975</v>
      </c>
      <c r="AS2" s="31">
        <f>Time!AS$23</f>
        <v>56340</v>
      </c>
      <c r="AT2" s="31">
        <f>Time!AT$23</f>
        <v>56705</v>
      </c>
      <c r="AU2" s="31">
        <f>Time!AU$23</f>
        <v>57071</v>
      </c>
      <c r="AV2" s="31">
        <f>Time!AV$23</f>
        <v>57436</v>
      </c>
      <c r="AW2" s="31">
        <f>Time!AW$23</f>
        <v>57801</v>
      </c>
      <c r="AX2" s="31">
        <f>Time!AX$23</f>
        <v>58166</v>
      </c>
      <c r="AY2" s="31">
        <f>Time!AY$23</f>
        <v>58532</v>
      </c>
      <c r="AZ2" s="31">
        <f>Time!AZ$23</f>
        <v>58897</v>
      </c>
      <c r="BA2" s="31">
        <f>Time!BA$23</f>
        <v>59262</v>
      </c>
      <c r="BB2" s="31">
        <f>Time!BB$23</f>
        <v>59627</v>
      </c>
      <c r="BC2" s="31">
        <f>Time!BC$23</f>
        <v>59993</v>
      </c>
      <c r="BD2" s="31">
        <f>Time!BD$23</f>
        <v>60358</v>
      </c>
      <c r="BE2" s="31">
        <f>Time!BE$23</f>
        <v>60723</v>
      </c>
      <c r="BF2" s="31">
        <f>Time!BF$23</f>
        <v>61088</v>
      </c>
      <c r="BG2" s="31">
        <f>Time!BG$23</f>
        <v>61454</v>
      </c>
      <c r="BH2" s="31">
        <f>Time!BH$23</f>
        <v>61819</v>
      </c>
      <c r="BI2" s="31">
        <f>Time!BI$23</f>
        <v>62184</v>
      </c>
    </row>
    <row r="3" spans="1:85" s="35" customFormat="1">
      <c r="A3" s="77"/>
      <c r="B3" s="78"/>
      <c r="C3" s="78"/>
      <c r="D3" s="79"/>
      <c r="E3" s="63" t="str">
        <f>Time!E$24</f>
        <v>Model Period END</v>
      </c>
      <c r="F3" s="31"/>
      <c r="G3" s="31"/>
      <c r="H3" s="31"/>
      <c r="I3" s="31"/>
      <c r="J3" s="31">
        <f>Time!J$24</f>
        <v>43921</v>
      </c>
      <c r="K3" s="31">
        <f>Time!K$24</f>
        <v>44286</v>
      </c>
      <c r="L3" s="31">
        <f>Time!L$24</f>
        <v>44651</v>
      </c>
      <c r="M3" s="31">
        <f>Time!M$24</f>
        <v>45016</v>
      </c>
      <c r="N3" s="31">
        <f>Time!N$24</f>
        <v>45382</v>
      </c>
      <c r="O3" s="31">
        <f>Time!O$24</f>
        <v>45747</v>
      </c>
      <c r="P3" s="31">
        <f>Time!P$24</f>
        <v>46112</v>
      </c>
      <c r="Q3" s="31">
        <f>Time!Q$24</f>
        <v>46477</v>
      </c>
      <c r="R3" s="31">
        <f>Time!R$24</f>
        <v>46843</v>
      </c>
      <c r="S3" s="31">
        <f>Time!S$24</f>
        <v>47208</v>
      </c>
      <c r="T3" s="31">
        <f>Time!T$24</f>
        <v>47573</v>
      </c>
      <c r="U3" s="31">
        <f>Time!U$24</f>
        <v>47938</v>
      </c>
      <c r="V3" s="31">
        <f>Time!V$24</f>
        <v>48304</v>
      </c>
      <c r="W3" s="31">
        <f>Time!W$24</f>
        <v>48669</v>
      </c>
      <c r="X3" s="31">
        <f>Time!X$24</f>
        <v>49034</v>
      </c>
      <c r="Y3" s="31">
        <f>Time!Y$24</f>
        <v>49399</v>
      </c>
      <c r="Z3" s="31">
        <f>Time!Z$24</f>
        <v>49765</v>
      </c>
      <c r="AA3" s="31">
        <f>Time!AA$24</f>
        <v>50130</v>
      </c>
      <c r="AB3" s="31">
        <f>Time!AB$24</f>
        <v>50495</v>
      </c>
      <c r="AC3" s="31">
        <f>Time!AC$24</f>
        <v>50860</v>
      </c>
      <c r="AD3" s="31">
        <f>Time!AD$24</f>
        <v>51226</v>
      </c>
      <c r="AE3" s="31">
        <f>Time!AE$24</f>
        <v>51591</v>
      </c>
      <c r="AF3" s="31">
        <f>Time!AF$24</f>
        <v>51956</v>
      </c>
      <c r="AG3" s="31">
        <f>Time!AG$24</f>
        <v>52321</v>
      </c>
      <c r="AH3" s="31">
        <f>Time!AH$24</f>
        <v>52687</v>
      </c>
      <c r="AI3" s="31">
        <f>Time!AI$24</f>
        <v>53052</v>
      </c>
      <c r="AJ3" s="31">
        <f>Time!AJ$24</f>
        <v>53417</v>
      </c>
      <c r="AK3" s="31">
        <f>Time!AK$24</f>
        <v>53782</v>
      </c>
      <c r="AL3" s="31">
        <f>Time!AL$24</f>
        <v>54148</v>
      </c>
      <c r="AM3" s="31">
        <f>Time!AM$24</f>
        <v>54513</v>
      </c>
      <c r="AN3" s="31">
        <f>Time!AN$24</f>
        <v>54878</v>
      </c>
      <c r="AO3" s="31">
        <f>Time!AO$24</f>
        <v>55243</v>
      </c>
      <c r="AP3" s="31">
        <f>Time!AP$24</f>
        <v>55609</v>
      </c>
      <c r="AQ3" s="31">
        <f>Time!AQ$24</f>
        <v>55974</v>
      </c>
      <c r="AR3" s="31">
        <f>Time!AR$24</f>
        <v>56339</v>
      </c>
      <c r="AS3" s="31">
        <f>Time!AS$24</f>
        <v>56704</v>
      </c>
      <c r="AT3" s="31">
        <f>Time!AT$24</f>
        <v>57070</v>
      </c>
      <c r="AU3" s="31">
        <f>Time!AU$24</f>
        <v>57435</v>
      </c>
      <c r="AV3" s="31">
        <f>Time!AV$24</f>
        <v>57800</v>
      </c>
      <c r="AW3" s="31">
        <f>Time!AW$24</f>
        <v>58165</v>
      </c>
      <c r="AX3" s="31">
        <f>Time!AX$24</f>
        <v>58531</v>
      </c>
      <c r="AY3" s="31">
        <f>Time!AY$24</f>
        <v>58896</v>
      </c>
      <c r="AZ3" s="31">
        <f>Time!AZ$24</f>
        <v>59261</v>
      </c>
      <c r="BA3" s="31">
        <f>Time!BA$24</f>
        <v>59626</v>
      </c>
      <c r="BB3" s="31">
        <f>Time!BB$24</f>
        <v>59992</v>
      </c>
      <c r="BC3" s="31">
        <f>Time!BC$24</f>
        <v>60357</v>
      </c>
      <c r="BD3" s="31">
        <f>Time!BD$24</f>
        <v>60722</v>
      </c>
      <c r="BE3" s="31">
        <f>Time!BE$24</f>
        <v>61087</v>
      </c>
      <c r="BF3" s="31">
        <f>Time!BF$24</f>
        <v>61453</v>
      </c>
      <c r="BG3" s="31">
        <f>Time!BG$24</f>
        <v>61818</v>
      </c>
      <c r="BH3" s="31">
        <f>Time!BH$24</f>
        <v>62183</v>
      </c>
      <c r="BI3" s="31">
        <f>Time!BI$24</f>
        <v>62548</v>
      </c>
      <c r="BJ3" s="31"/>
      <c r="BK3" s="31"/>
      <c r="BL3" s="31"/>
      <c r="BM3" s="31"/>
      <c r="BN3" s="31"/>
      <c r="BO3" s="31"/>
      <c r="BP3" s="31"/>
      <c r="BQ3" s="31"/>
      <c r="BR3" s="31"/>
      <c r="BS3" s="31"/>
      <c r="BT3" s="31"/>
      <c r="BU3" s="31"/>
      <c r="BV3" s="31"/>
      <c r="BW3" s="31"/>
      <c r="BX3" s="31"/>
      <c r="BY3" s="31"/>
      <c r="BZ3" s="31"/>
      <c r="CA3" s="31"/>
      <c r="CB3" s="31"/>
      <c r="CC3" s="31"/>
      <c r="CD3" s="31"/>
      <c r="CE3" s="31"/>
      <c r="CF3" s="31"/>
      <c r="CG3" s="31"/>
    </row>
    <row r="4" spans="1:85" s="5" customFormat="1">
      <c r="A4" s="80"/>
      <c r="B4" s="71"/>
      <c r="C4" s="71"/>
      <c r="D4" s="67"/>
      <c r="E4" s="63" t="str">
        <f>Time!E$60</f>
        <v>Pre Forecast vs Forecast</v>
      </c>
      <c r="F4" s="31"/>
      <c r="G4" s="31"/>
      <c r="H4" s="31"/>
      <c r="I4" s="31"/>
      <c r="J4" s="31" t="str">
        <f>Time!J$60</f>
        <v>Pre Fcst</v>
      </c>
      <c r="K4" s="31" t="str">
        <f>Time!K$60</f>
        <v>Forecast</v>
      </c>
      <c r="L4" s="31" t="str">
        <f>Time!L$60</f>
        <v>Forecast</v>
      </c>
      <c r="M4" s="31" t="str">
        <f>Time!M$60</f>
        <v>Forecast</v>
      </c>
      <c r="N4" s="31" t="str">
        <f>Time!N$60</f>
        <v>Forecast</v>
      </c>
      <c r="O4" s="31" t="str">
        <f>Time!O$60</f>
        <v>Forecast</v>
      </c>
      <c r="P4" s="31" t="str">
        <f>Time!P$60</f>
        <v>Forecast</v>
      </c>
      <c r="Q4" s="31" t="str">
        <f>Time!Q$60</f>
        <v>Forecast</v>
      </c>
      <c r="R4" s="31" t="str">
        <f>Time!R$60</f>
        <v>Forecast</v>
      </c>
      <c r="S4" s="31" t="str">
        <f>Time!S$60</f>
        <v>Forecast</v>
      </c>
      <c r="T4" s="31" t="str">
        <f>Time!T$60</f>
        <v>Forecast</v>
      </c>
      <c r="U4" s="31" t="str">
        <f>Time!U$60</f>
        <v>Post-Fcst</v>
      </c>
      <c r="V4" s="31" t="str">
        <f>Time!V$60</f>
        <v>Post-Fcst</v>
      </c>
      <c r="W4" s="31" t="str">
        <f>Time!W$60</f>
        <v>Post-Fcst</v>
      </c>
      <c r="X4" s="31" t="str">
        <f>Time!X$60</f>
        <v>Post-Fcst</v>
      </c>
      <c r="Y4" s="31" t="str">
        <f>Time!Y$60</f>
        <v>Post-Fcst</v>
      </c>
      <c r="Z4" s="31" t="str">
        <f>Time!Z$60</f>
        <v>Post-Fcst</v>
      </c>
      <c r="AA4" s="31" t="str">
        <f>Time!AA$60</f>
        <v>Post-Fcst</v>
      </c>
      <c r="AB4" s="31" t="str">
        <f>Time!AB$60</f>
        <v>Post-Fcst</v>
      </c>
      <c r="AC4" s="31" t="str">
        <f>Time!AC$60</f>
        <v>Post-Fcst</v>
      </c>
      <c r="AD4" s="31" t="str">
        <f>Time!AD$60</f>
        <v>Post-Fcst</v>
      </c>
      <c r="AE4" s="31" t="str">
        <f>Time!AE$60</f>
        <v>Post-Fcst</v>
      </c>
      <c r="AF4" s="31" t="str">
        <f>Time!AF$60</f>
        <v>Post-Fcst</v>
      </c>
      <c r="AG4" s="31" t="str">
        <f>Time!AG$60</f>
        <v>Post-Fcst</v>
      </c>
      <c r="AH4" s="31" t="str">
        <f>Time!AH$60</f>
        <v>Post-Fcst</v>
      </c>
      <c r="AI4" s="31" t="str">
        <f>Time!AI$60</f>
        <v>Post-Fcst</v>
      </c>
      <c r="AJ4" s="31" t="str">
        <f>Time!AJ$60</f>
        <v>Post-Fcst</v>
      </c>
      <c r="AK4" s="31" t="str">
        <f>Time!AK$60</f>
        <v>Post-Fcst</v>
      </c>
      <c r="AL4" s="31" t="str">
        <f>Time!AL$60</f>
        <v>Post-Fcst</v>
      </c>
      <c r="AM4" s="31" t="str">
        <f>Time!AM$60</f>
        <v>Post-Fcst</v>
      </c>
      <c r="AN4" s="31" t="str">
        <f>Time!AN$60</f>
        <v>Post-Fcst</v>
      </c>
      <c r="AO4" s="31" t="str">
        <f>Time!AO$60</f>
        <v>Post-Fcst</v>
      </c>
      <c r="AP4" s="31" t="str">
        <f>Time!AP$60</f>
        <v>Post-Fcst</v>
      </c>
      <c r="AQ4" s="31" t="str">
        <f>Time!AQ$60</f>
        <v>Post-Fcst</v>
      </c>
      <c r="AR4" s="31" t="str">
        <f>Time!AR$60</f>
        <v>Post-Fcst</v>
      </c>
      <c r="AS4" s="31" t="str">
        <f>Time!AS$60</f>
        <v>Post-Fcst</v>
      </c>
      <c r="AT4" s="31" t="str">
        <f>Time!AT$60</f>
        <v>Post-Fcst</v>
      </c>
      <c r="AU4" s="31" t="str">
        <f>Time!AU$60</f>
        <v>Post-Fcst</v>
      </c>
      <c r="AV4" s="31" t="str">
        <f>Time!AV$60</f>
        <v>Post-Fcst</v>
      </c>
      <c r="AW4" s="31" t="str">
        <f>Time!AW$60</f>
        <v>Post-Fcst</v>
      </c>
      <c r="AX4" s="31" t="str">
        <f>Time!AX$60</f>
        <v>Post-Fcst</v>
      </c>
      <c r="AY4" s="31" t="str">
        <f>Time!AY$60</f>
        <v>Post-Fcst</v>
      </c>
      <c r="AZ4" s="31" t="str">
        <f>Time!AZ$60</f>
        <v>Post-Fcst</v>
      </c>
      <c r="BA4" s="31" t="str">
        <f>Time!BA$60</f>
        <v>Post-Fcst</v>
      </c>
      <c r="BB4" s="31" t="str">
        <f>Time!BB$60</f>
        <v>Post-Fcst</v>
      </c>
      <c r="BC4" s="31" t="str">
        <f>Time!BC$60</f>
        <v>Post-Fcst</v>
      </c>
      <c r="BD4" s="31" t="str">
        <f>Time!BD$60</f>
        <v>Post-Fcst</v>
      </c>
      <c r="BE4" s="31" t="str">
        <f>Time!BE$60</f>
        <v>Post-Fcst</v>
      </c>
      <c r="BF4" s="31" t="str">
        <f>Time!BF$60</f>
        <v>Post-Fcst</v>
      </c>
      <c r="BG4" s="31" t="str">
        <f>Time!BG$60</f>
        <v>Post-Fcst</v>
      </c>
      <c r="BH4" s="31" t="str">
        <f>Time!BH$60</f>
        <v>Post-Fcst</v>
      </c>
      <c r="BI4" s="31" t="str">
        <f>Time!BI$60</f>
        <v>Post-Fcst</v>
      </c>
      <c r="BJ4" s="31"/>
      <c r="BK4" s="31"/>
      <c r="BL4" s="31"/>
      <c r="BM4" s="31"/>
      <c r="BN4" s="31"/>
      <c r="BO4" s="31"/>
      <c r="BP4" s="31"/>
      <c r="BQ4" s="31"/>
      <c r="BR4" s="31"/>
      <c r="BS4" s="31"/>
      <c r="BT4" s="31"/>
      <c r="BU4" s="31"/>
      <c r="BV4" s="31"/>
      <c r="BW4" s="31"/>
      <c r="BX4" s="31"/>
      <c r="BY4" s="31"/>
      <c r="BZ4" s="31"/>
      <c r="CA4" s="31"/>
      <c r="CB4" s="31"/>
      <c r="CC4" s="31"/>
      <c r="CD4" s="31"/>
      <c r="CE4" s="31"/>
      <c r="CF4" s="31"/>
      <c r="CG4" s="31"/>
    </row>
    <row r="5" spans="1:85" s="11" customFormat="1">
      <c r="A5" s="65"/>
      <c r="B5" s="81"/>
      <c r="C5" s="81"/>
      <c r="D5" s="68"/>
      <c r="E5" s="119" t="str">
        <f>Time!E$102</f>
        <v>Financial Year Ending</v>
      </c>
      <c r="J5" s="336">
        <f>Time!J$102</f>
        <v>2020</v>
      </c>
      <c r="K5" s="336">
        <f>Time!K$102</f>
        <v>2021</v>
      </c>
      <c r="L5" s="336">
        <f>Time!L$102</f>
        <v>2022</v>
      </c>
      <c r="M5" s="336">
        <f>Time!M$102</f>
        <v>2023</v>
      </c>
      <c r="N5" s="336">
        <f>Time!N$102</f>
        <v>2024</v>
      </c>
      <c r="O5" s="336">
        <f>Time!O$102</f>
        <v>2025</v>
      </c>
      <c r="P5" s="336">
        <f>Time!P$102</f>
        <v>2026</v>
      </c>
      <c r="Q5" s="336">
        <f>Time!Q$102</f>
        <v>2027</v>
      </c>
      <c r="R5" s="336">
        <f>Time!R$102</f>
        <v>2028</v>
      </c>
      <c r="S5" s="336">
        <f>Time!S$102</f>
        <v>2029</v>
      </c>
      <c r="T5" s="336">
        <f>Time!T$102</f>
        <v>2030</v>
      </c>
      <c r="U5" s="336">
        <f>Time!U$102</f>
        <v>2031</v>
      </c>
      <c r="V5" s="336">
        <f>Time!V$102</f>
        <v>2032</v>
      </c>
      <c r="W5" s="336">
        <f>Time!W$102</f>
        <v>2033</v>
      </c>
      <c r="X5" s="336">
        <f>Time!X$102</f>
        <v>2034</v>
      </c>
      <c r="Y5" s="336">
        <f>Time!Y$102</f>
        <v>2035</v>
      </c>
      <c r="Z5" s="336">
        <f>Time!Z$102</f>
        <v>2036</v>
      </c>
      <c r="AA5" s="336">
        <f>Time!AA$102</f>
        <v>2037</v>
      </c>
      <c r="AB5" s="336">
        <f>Time!AB$102</f>
        <v>2038</v>
      </c>
      <c r="AC5" s="336">
        <f>Time!AC$102</f>
        <v>2039</v>
      </c>
      <c r="AD5" s="336">
        <f>Time!AD$102</f>
        <v>2040</v>
      </c>
      <c r="AE5" s="336">
        <f>Time!AE$102</f>
        <v>2041</v>
      </c>
      <c r="AF5" s="336">
        <f>Time!AF$102</f>
        <v>2042</v>
      </c>
      <c r="AG5" s="336">
        <f>Time!AG$102</f>
        <v>2043</v>
      </c>
      <c r="AH5" s="336">
        <f>Time!AH$102</f>
        <v>2044</v>
      </c>
      <c r="AI5" s="336">
        <f>Time!AI$102</f>
        <v>2045</v>
      </c>
      <c r="AJ5" s="336">
        <f>Time!AJ$102</f>
        <v>2046</v>
      </c>
      <c r="AK5" s="336">
        <f>Time!AK$102</f>
        <v>2047</v>
      </c>
      <c r="AL5" s="336">
        <f>Time!AL$102</f>
        <v>2048</v>
      </c>
      <c r="AM5" s="336">
        <f>Time!AM$102</f>
        <v>2049</v>
      </c>
      <c r="AN5" s="336">
        <f>Time!AN$102</f>
        <v>2050</v>
      </c>
      <c r="AO5" s="336">
        <f>Time!AO$102</f>
        <v>2051</v>
      </c>
      <c r="AP5" s="336">
        <f>Time!AP$102</f>
        <v>2052</v>
      </c>
      <c r="AQ5" s="336">
        <f>Time!AQ$102</f>
        <v>2053</v>
      </c>
      <c r="AR5" s="336">
        <f>Time!AR$102</f>
        <v>2054</v>
      </c>
      <c r="AS5" s="336">
        <f>Time!AS$102</f>
        <v>2055</v>
      </c>
      <c r="AT5" s="336">
        <f>Time!AT$102</f>
        <v>2056</v>
      </c>
      <c r="AU5" s="336">
        <f>Time!AU$102</f>
        <v>2057</v>
      </c>
      <c r="AV5" s="336">
        <f>Time!AV$102</f>
        <v>2058</v>
      </c>
      <c r="AW5" s="336">
        <f>Time!AW$102</f>
        <v>2059</v>
      </c>
      <c r="AX5" s="336">
        <f>Time!AX$102</f>
        <v>2060</v>
      </c>
      <c r="AY5" s="336">
        <f>Time!AY$102</f>
        <v>2061</v>
      </c>
      <c r="AZ5" s="336">
        <f>Time!AZ$102</f>
        <v>2062</v>
      </c>
      <c r="BA5" s="336">
        <f>Time!BA$102</f>
        <v>2063</v>
      </c>
      <c r="BB5" s="336">
        <f>Time!BB$102</f>
        <v>2064</v>
      </c>
      <c r="BC5" s="336">
        <f>Time!BC$102</f>
        <v>2065</v>
      </c>
      <c r="BD5" s="336">
        <f>Time!BD$102</f>
        <v>2066</v>
      </c>
      <c r="BE5" s="336">
        <f>Time!BE$102</f>
        <v>2067</v>
      </c>
      <c r="BF5" s="336">
        <f>Time!BF$102</f>
        <v>2068</v>
      </c>
      <c r="BG5" s="336">
        <f>Time!BG$102</f>
        <v>2069</v>
      </c>
      <c r="BH5" s="336">
        <f>Time!BH$102</f>
        <v>2070</v>
      </c>
      <c r="BI5" s="336">
        <f>Time!BI$102</f>
        <v>2071</v>
      </c>
    </row>
    <row r="6" spans="1:85" s="32" customFormat="1">
      <c r="A6" s="82"/>
      <c r="B6" s="83"/>
      <c r="C6" s="83"/>
      <c r="D6" s="84"/>
      <c r="E6" s="63" t="str">
        <f>Time!E$12</f>
        <v>Model column counter</v>
      </c>
      <c r="F6" s="30"/>
      <c r="G6" s="30"/>
      <c r="H6" s="30"/>
      <c r="I6" s="30"/>
      <c r="J6" s="30">
        <f>Time!J$12</f>
        <v>1</v>
      </c>
      <c r="K6" s="30">
        <f>Time!K$12</f>
        <v>2</v>
      </c>
      <c r="L6" s="30">
        <f>Time!L$12</f>
        <v>3</v>
      </c>
      <c r="M6" s="30">
        <f>Time!M$12</f>
        <v>4</v>
      </c>
      <c r="N6" s="30">
        <f>Time!N$12</f>
        <v>5</v>
      </c>
      <c r="O6" s="30">
        <f>Time!O$12</f>
        <v>6</v>
      </c>
      <c r="P6" s="30">
        <f>Time!P$12</f>
        <v>7</v>
      </c>
      <c r="Q6" s="30">
        <f>Time!Q$12</f>
        <v>8</v>
      </c>
      <c r="R6" s="30">
        <f>Time!R$12</f>
        <v>9</v>
      </c>
      <c r="S6" s="30">
        <f>Time!S$12</f>
        <v>10</v>
      </c>
      <c r="T6" s="30">
        <f>Time!T$12</f>
        <v>11</v>
      </c>
      <c r="U6" s="30">
        <f>Time!U$12</f>
        <v>12</v>
      </c>
      <c r="V6" s="30">
        <f>Time!V$12</f>
        <v>13</v>
      </c>
      <c r="W6" s="30">
        <f>Time!W$12</f>
        <v>14</v>
      </c>
      <c r="X6" s="30">
        <f>Time!X$12</f>
        <v>15</v>
      </c>
      <c r="Y6" s="30">
        <f>Time!Y$12</f>
        <v>16</v>
      </c>
      <c r="Z6" s="30">
        <f>Time!Z$12</f>
        <v>17</v>
      </c>
      <c r="AA6" s="30">
        <f>Time!AA$12</f>
        <v>18</v>
      </c>
      <c r="AB6" s="30">
        <f>Time!AB$12</f>
        <v>19</v>
      </c>
      <c r="AC6" s="30">
        <f>Time!AC$12</f>
        <v>20</v>
      </c>
      <c r="AD6" s="30">
        <f>Time!AD$12</f>
        <v>21</v>
      </c>
      <c r="AE6" s="30">
        <f>Time!AE$12</f>
        <v>22</v>
      </c>
      <c r="AF6" s="30">
        <f>Time!AF$12</f>
        <v>23</v>
      </c>
      <c r="AG6" s="30">
        <f>Time!AG$12</f>
        <v>24</v>
      </c>
      <c r="AH6" s="30">
        <f>Time!AH$12</f>
        <v>25</v>
      </c>
      <c r="AI6" s="30">
        <f>Time!AI$12</f>
        <v>26</v>
      </c>
      <c r="AJ6" s="30">
        <f>Time!AJ$12</f>
        <v>27</v>
      </c>
      <c r="AK6" s="30">
        <f>Time!AK$12</f>
        <v>28</v>
      </c>
      <c r="AL6" s="30">
        <f>Time!AL$12</f>
        <v>29</v>
      </c>
      <c r="AM6" s="30">
        <f>Time!AM$12</f>
        <v>30</v>
      </c>
      <c r="AN6" s="30">
        <f>Time!AN$12</f>
        <v>31</v>
      </c>
      <c r="AO6" s="30">
        <f>Time!AO$12</f>
        <v>32</v>
      </c>
      <c r="AP6" s="30">
        <f>Time!AP$12</f>
        <v>33</v>
      </c>
      <c r="AQ6" s="30">
        <f>Time!AQ$12</f>
        <v>34</v>
      </c>
      <c r="AR6" s="30">
        <f>Time!AR$12</f>
        <v>35</v>
      </c>
      <c r="AS6" s="30">
        <f>Time!AS$12</f>
        <v>36</v>
      </c>
      <c r="AT6" s="30">
        <f>Time!AT$12</f>
        <v>37</v>
      </c>
      <c r="AU6" s="30">
        <f>Time!AU$12</f>
        <v>38</v>
      </c>
      <c r="AV6" s="30">
        <f>Time!AV$12</f>
        <v>39</v>
      </c>
      <c r="AW6" s="30">
        <f>Time!AW$12</f>
        <v>40</v>
      </c>
      <c r="AX6" s="30">
        <f>Time!AX$12</f>
        <v>41</v>
      </c>
      <c r="AY6" s="30">
        <f>Time!AY$12</f>
        <v>42</v>
      </c>
      <c r="AZ6" s="30">
        <f>Time!AZ$12</f>
        <v>43</v>
      </c>
      <c r="BA6" s="30">
        <f>Time!BA$12</f>
        <v>44</v>
      </c>
      <c r="BB6" s="30">
        <f>Time!BB$12</f>
        <v>45</v>
      </c>
      <c r="BC6" s="30">
        <f>Time!BC$12</f>
        <v>46</v>
      </c>
      <c r="BD6" s="30">
        <f>Time!BD$12</f>
        <v>47</v>
      </c>
      <c r="BE6" s="30">
        <f>Time!BE$12</f>
        <v>48</v>
      </c>
      <c r="BF6" s="30">
        <f>Time!BF$12</f>
        <v>49</v>
      </c>
      <c r="BG6" s="30">
        <f>Time!BG$12</f>
        <v>50</v>
      </c>
      <c r="BH6" s="30">
        <f>Time!BH$12</f>
        <v>51</v>
      </c>
      <c r="BI6" s="30">
        <f>Time!BI$12</f>
        <v>52</v>
      </c>
      <c r="BJ6" s="30"/>
      <c r="BK6" s="30"/>
      <c r="BL6" s="30"/>
      <c r="BM6" s="30"/>
      <c r="BN6" s="30"/>
      <c r="BO6" s="30"/>
      <c r="BP6" s="30"/>
      <c r="BQ6" s="30"/>
      <c r="BR6" s="30"/>
      <c r="BS6" s="30"/>
      <c r="BT6" s="30"/>
      <c r="BU6" s="30"/>
      <c r="BV6" s="30"/>
      <c r="BW6" s="30"/>
      <c r="BX6" s="30"/>
      <c r="BY6" s="30"/>
      <c r="BZ6" s="30"/>
      <c r="CA6" s="30"/>
      <c r="CB6" s="30"/>
      <c r="CC6" s="30"/>
      <c r="CD6" s="30"/>
      <c r="CE6" s="30"/>
      <c r="CF6" s="30"/>
      <c r="CG6" s="30"/>
    </row>
    <row r="7" spans="1:85" s="34" customFormat="1">
      <c r="A7" s="80"/>
      <c r="B7" s="71"/>
      <c r="C7" s="71"/>
      <c r="D7" s="67"/>
      <c r="E7" s="120"/>
      <c r="F7" s="39" t="s">
        <v>118</v>
      </c>
      <c r="G7" s="39" t="s">
        <v>119</v>
      </c>
      <c r="H7" s="39" t="s">
        <v>120</v>
      </c>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row>
    <row r="8" spans="1:85"/>
    <row r="9" spans="1:85" s="15" customFormat="1">
      <c r="A9" s="73" t="s">
        <v>188</v>
      </c>
      <c r="B9" s="74"/>
      <c r="C9" s="74"/>
      <c r="D9" s="75"/>
      <c r="E9" s="122"/>
    </row>
    <row r="10" spans="1:85" s="60" customFormat="1">
      <c r="A10" s="64"/>
      <c r="B10" s="72"/>
      <c r="C10" s="72"/>
      <c r="D10" s="69"/>
      <c r="E10" s="123"/>
    </row>
    <row r="11" spans="1:85" s="85" customFormat="1">
      <c r="A11" s="80"/>
      <c r="B11" s="71" t="s">
        <v>189</v>
      </c>
      <c r="C11" s="71"/>
      <c r="D11" s="67"/>
      <c r="E11" s="124"/>
      <c r="G11" s="51"/>
    </row>
    <row r="12" spans="1:85" s="56" customFormat="1">
      <c r="A12" s="86"/>
      <c r="B12" s="87"/>
      <c r="C12" s="87"/>
      <c r="D12" s="88"/>
      <c r="E12" s="121" t="s">
        <v>190</v>
      </c>
      <c r="G12" s="56" t="s">
        <v>191</v>
      </c>
      <c r="I12" s="57"/>
      <c r="J12" s="185">
        <f t="shared" ref="J12:S12" si="0" xml:space="preserve"> I12 + 1</f>
        <v>1</v>
      </c>
      <c r="K12" s="185">
        <f t="shared" si="0"/>
        <v>2</v>
      </c>
      <c r="L12" s="185">
        <f t="shared" si="0"/>
        <v>3</v>
      </c>
      <c r="M12" s="185">
        <f t="shared" si="0"/>
        <v>4</v>
      </c>
      <c r="N12" s="185">
        <f t="shared" si="0"/>
        <v>5</v>
      </c>
      <c r="O12" s="185">
        <f t="shared" si="0"/>
        <v>6</v>
      </c>
      <c r="P12" s="185">
        <f t="shared" si="0"/>
        <v>7</v>
      </c>
      <c r="Q12" s="185">
        <f t="shared" si="0"/>
        <v>8</v>
      </c>
      <c r="R12" s="185">
        <f t="shared" si="0"/>
        <v>9</v>
      </c>
      <c r="S12" s="185">
        <f t="shared" si="0"/>
        <v>10</v>
      </c>
      <c r="T12" s="185">
        <f t="shared" ref="T12" si="1" xml:space="preserve"> S12 + 1</f>
        <v>11</v>
      </c>
      <c r="U12" s="185">
        <f t="shared" ref="U12" si="2" xml:space="preserve"> T12 + 1</f>
        <v>12</v>
      </c>
      <c r="V12" s="185">
        <f t="shared" ref="V12" si="3" xml:space="preserve"> U12 + 1</f>
        <v>13</v>
      </c>
      <c r="W12" s="185">
        <f t="shared" ref="W12" si="4" xml:space="preserve"> V12 + 1</f>
        <v>14</v>
      </c>
      <c r="X12" s="185">
        <f t="shared" ref="X12" si="5" xml:space="preserve"> W12 + 1</f>
        <v>15</v>
      </c>
      <c r="Y12" s="185">
        <f t="shared" ref="Y12" si="6" xml:space="preserve"> X12 + 1</f>
        <v>16</v>
      </c>
      <c r="Z12" s="185">
        <f t="shared" ref="Z12" si="7" xml:space="preserve"> Y12 + 1</f>
        <v>17</v>
      </c>
      <c r="AA12" s="185">
        <f t="shared" ref="AA12" si="8" xml:space="preserve"> Z12 + 1</f>
        <v>18</v>
      </c>
      <c r="AB12" s="185">
        <f t="shared" ref="AB12" si="9" xml:space="preserve"> AA12 + 1</f>
        <v>19</v>
      </c>
      <c r="AC12" s="185">
        <f t="shared" ref="AC12" si="10" xml:space="preserve"> AB12 + 1</f>
        <v>20</v>
      </c>
      <c r="AD12" s="185">
        <f t="shared" ref="AD12" si="11" xml:space="preserve"> AC12 + 1</f>
        <v>21</v>
      </c>
      <c r="AE12" s="185">
        <f t="shared" ref="AE12" si="12" xml:space="preserve"> AD12 + 1</f>
        <v>22</v>
      </c>
      <c r="AF12" s="185">
        <f t="shared" ref="AF12" si="13" xml:space="preserve"> AE12 + 1</f>
        <v>23</v>
      </c>
      <c r="AG12" s="185">
        <f t="shared" ref="AG12" si="14" xml:space="preserve"> AF12 + 1</f>
        <v>24</v>
      </c>
      <c r="AH12" s="185">
        <f t="shared" ref="AH12" si="15" xml:space="preserve"> AG12 + 1</f>
        <v>25</v>
      </c>
      <c r="AI12" s="185">
        <f t="shared" ref="AI12" si="16" xml:space="preserve"> AH12 + 1</f>
        <v>26</v>
      </c>
      <c r="AJ12" s="185">
        <f t="shared" ref="AJ12" si="17" xml:space="preserve"> AI12 + 1</f>
        <v>27</v>
      </c>
      <c r="AK12" s="185">
        <f t="shared" ref="AK12" si="18" xml:space="preserve"> AJ12 + 1</f>
        <v>28</v>
      </c>
      <c r="AL12" s="185">
        <f t="shared" ref="AL12" si="19" xml:space="preserve"> AK12 + 1</f>
        <v>29</v>
      </c>
      <c r="AM12" s="185">
        <f t="shared" ref="AM12" si="20" xml:space="preserve"> AL12 + 1</f>
        <v>30</v>
      </c>
      <c r="AN12" s="185">
        <f t="shared" ref="AN12" si="21" xml:space="preserve"> AM12 + 1</f>
        <v>31</v>
      </c>
      <c r="AO12" s="185">
        <f t="shared" ref="AO12" si="22" xml:space="preserve"> AN12 + 1</f>
        <v>32</v>
      </c>
      <c r="AP12" s="185">
        <f t="shared" ref="AP12" si="23" xml:space="preserve"> AO12 + 1</f>
        <v>33</v>
      </c>
      <c r="AQ12" s="185">
        <f t="shared" ref="AQ12" si="24" xml:space="preserve"> AP12 + 1</f>
        <v>34</v>
      </c>
      <c r="AR12" s="185">
        <f t="shared" ref="AR12" si="25" xml:space="preserve"> AQ12 + 1</f>
        <v>35</v>
      </c>
      <c r="AS12" s="185">
        <f xml:space="preserve"> AR12 + 1</f>
        <v>36</v>
      </c>
      <c r="AT12" s="185">
        <f t="shared" ref="AT12:AU12" si="26" xml:space="preserve"> AS12 + 1</f>
        <v>37</v>
      </c>
      <c r="AU12" s="185">
        <f t="shared" si="26"/>
        <v>38</v>
      </c>
      <c r="AV12" s="185">
        <f t="shared" ref="AV12:AW12" si="27" xml:space="preserve"> AU12 + 1</f>
        <v>39</v>
      </c>
      <c r="AW12" s="185">
        <f t="shared" si="27"/>
        <v>40</v>
      </c>
      <c r="AX12" s="185">
        <f t="shared" ref="AX12:AY12" si="28" xml:space="preserve"> AW12 + 1</f>
        <v>41</v>
      </c>
      <c r="AY12" s="185">
        <f t="shared" si="28"/>
        <v>42</v>
      </c>
      <c r="AZ12" s="185">
        <f t="shared" ref="AZ12:BA12" si="29" xml:space="preserve"> AY12 + 1</f>
        <v>43</v>
      </c>
      <c r="BA12" s="185">
        <f t="shared" si="29"/>
        <v>44</v>
      </c>
      <c r="BB12" s="185">
        <f t="shared" ref="BB12:BC12" si="30" xml:space="preserve"> BA12 + 1</f>
        <v>45</v>
      </c>
      <c r="BC12" s="185">
        <f t="shared" si="30"/>
        <v>46</v>
      </c>
      <c r="BD12" s="185">
        <f t="shared" ref="BD12:BE12" si="31" xml:space="preserve"> BC12 + 1</f>
        <v>47</v>
      </c>
      <c r="BE12" s="185">
        <f t="shared" si="31"/>
        <v>48</v>
      </c>
      <c r="BF12" s="185">
        <f t="shared" ref="BF12:BG12" si="32" xml:space="preserve"> BE12 + 1</f>
        <v>49</v>
      </c>
      <c r="BG12" s="185">
        <f t="shared" si="32"/>
        <v>50</v>
      </c>
      <c r="BH12" s="185">
        <f t="shared" ref="BH12" si="33" xml:space="preserve"> BG12 + 1</f>
        <v>51</v>
      </c>
      <c r="BI12" s="185">
        <f t="shared" ref="BI12" si="34" xml:space="preserve"> BH12 + 1</f>
        <v>52</v>
      </c>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row>
    <row r="13" spans="1:85" s="60" customFormat="1">
      <c r="A13" s="64"/>
      <c r="B13" s="72"/>
      <c r="C13" s="72"/>
      <c r="D13" s="69"/>
      <c r="E13" s="123" t="s">
        <v>192</v>
      </c>
      <c r="F13" s="146">
        <f xml:space="preserve"> MAX(J12:BH12)</f>
        <v>51</v>
      </c>
      <c r="G13" s="60" t="s">
        <v>193</v>
      </c>
    </row>
    <row r="14" spans="1:85" s="60" customFormat="1">
      <c r="A14" s="64"/>
      <c r="B14" s="72"/>
      <c r="C14" s="72"/>
      <c r="D14" s="69"/>
      <c r="E14" s="123"/>
    </row>
    <row r="15" spans="1:85" s="55" customFormat="1">
      <c r="A15" s="89"/>
      <c r="B15" s="90"/>
      <c r="C15" s="90"/>
      <c r="D15" s="91"/>
      <c r="E15" s="123" t="str">
        <f t="shared" ref="E15:BI15" si="35" xml:space="preserve"> E$12</f>
        <v>Model column counter</v>
      </c>
      <c r="F15" s="55">
        <f t="shared" si="35"/>
        <v>0</v>
      </c>
      <c r="G15" s="55" t="str">
        <f t="shared" si="35"/>
        <v>counter</v>
      </c>
      <c r="H15" s="55">
        <f t="shared" si="35"/>
        <v>0</v>
      </c>
      <c r="I15" s="55">
        <f t="shared" si="35"/>
        <v>0</v>
      </c>
      <c r="J15" s="60">
        <f t="shared" si="35"/>
        <v>1</v>
      </c>
      <c r="K15" s="60">
        <f t="shared" si="35"/>
        <v>2</v>
      </c>
      <c r="L15" s="60">
        <f t="shared" si="35"/>
        <v>3</v>
      </c>
      <c r="M15" s="60">
        <f t="shared" si="35"/>
        <v>4</v>
      </c>
      <c r="N15" s="60">
        <f t="shared" si="35"/>
        <v>5</v>
      </c>
      <c r="O15" s="60">
        <f t="shared" si="35"/>
        <v>6</v>
      </c>
      <c r="P15" s="60">
        <f t="shared" si="35"/>
        <v>7</v>
      </c>
      <c r="Q15" s="60">
        <f t="shared" si="35"/>
        <v>8</v>
      </c>
      <c r="R15" s="60">
        <f t="shared" si="35"/>
        <v>9</v>
      </c>
      <c r="S15" s="60">
        <f t="shared" si="35"/>
        <v>10</v>
      </c>
      <c r="T15" s="60">
        <f t="shared" si="35"/>
        <v>11</v>
      </c>
      <c r="U15" s="60">
        <f t="shared" si="35"/>
        <v>12</v>
      </c>
      <c r="V15" s="60">
        <f t="shared" si="35"/>
        <v>13</v>
      </c>
      <c r="W15" s="60">
        <f t="shared" si="35"/>
        <v>14</v>
      </c>
      <c r="X15" s="60">
        <f t="shared" si="35"/>
        <v>15</v>
      </c>
      <c r="Y15" s="60">
        <f t="shared" si="35"/>
        <v>16</v>
      </c>
      <c r="Z15" s="60">
        <f t="shared" si="35"/>
        <v>17</v>
      </c>
      <c r="AA15" s="60">
        <f t="shared" si="35"/>
        <v>18</v>
      </c>
      <c r="AB15" s="60">
        <f t="shared" si="35"/>
        <v>19</v>
      </c>
      <c r="AC15" s="60">
        <f t="shared" si="35"/>
        <v>20</v>
      </c>
      <c r="AD15" s="60">
        <f t="shared" si="35"/>
        <v>21</v>
      </c>
      <c r="AE15" s="60">
        <f t="shared" si="35"/>
        <v>22</v>
      </c>
      <c r="AF15" s="60">
        <f t="shared" si="35"/>
        <v>23</v>
      </c>
      <c r="AG15" s="60">
        <f t="shared" si="35"/>
        <v>24</v>
      </c>
      <c r="AH15" s="60">
        <f t="shared" si="35"/>
        <v>25</v>
      </c>
      <c r="AI15" s="60">
        <f t="shared" si="35"/>
        <v>26</v>
      </c>
      <c r="AJ15" s="60">
        <f t="shared" si="35"/>
        <v>27</v>
      </c>
      <c r="AK15" s="60">
        <f t="shared" si="35"/>
        <v>28</v>
      </c>
      <c r="AL15" s="60">
        <f t="shared" si="35"/>
        <v>29</v>
      </c>
      <c r="AM15" s="60">
        <f t="shared" si="35"/>
        <v>30</v>
      </c>
      <c r="AN15" s="60">
        <f t="shared" si="35"/>
        <v>31</v>
      </c>
      <c r="AO15" s="60">
        <f t="shared" si="35"/>
        <v>32</v>
      </c>
      <c r="AP15" s="60">
        <f t="shared" si="35"/>
        <v>33</v>
      </c>
      <c r="AQ15" s="60">
        <f t="shared" si="35"/>
        <v>34</v>
      </c>
      <c r="AR15" s="60">
        <f t="shared" si="35"/>
        <v>35</v>
      </c>
      <c r="AS15" s="60">
        <f t="shared" si="35"/>
        <v>36</v>
      </c>
      <c r="AT15" s="60">
        <f t="shared" si="35"/>
        <v>37</v>
      </c>
      <c r="AU15" s="60">
        <f t="shared" si="35"/>
        <v>38</v>
      </c>
      <c r="AV15" s="60">
        <f t="shared" si="35"/>
        <v>39</v>
      </c>
      <c r="AW15" s="60">
        <f t="shared" si="35"/>
        <v>40</v>
      </c>
      <c r="AX15" s="60">
        <f t="shared" si="35"/>
        <v>41</v>
      </c>
      <c r="AY15" s="60">
        <f t="shared" si="35"/>
        <v>42</v>
      </c>
      <c r="AZ15" s="60">
        <f t="shared" si="35"/>
        <v>43</v>
      </c>
      <c r="BA15" s="60">
        <f t="shared" si="35"/>
        <v>44</v>
      </c>
      <c r="BB15" s="60">
        <f t="shared" si="35"/>
        <v>45</v>
      </c>
      <c r="BC15" s="60">
        <f t="shared" si="35"/>
        <v>46</v>
      </c>
      <c r="BD15" s="60">
        <f t="shared" si="35"/>
        <v>47</v>
      </c>
      <c r="BE15" s="60">
        <f t="shared" si="35"/>
        <v>48</v>
      </c>
      <c r="BF15" s="60">
        <f t="shared" si="35"/>
        <v>49</v>
      </c>
      <c r="BG15" s="60">
        <f t="shared" si="35"/>
        <v>50</v>
      </c>
      <c r="BH15" s="60">
        <f t="shared" si="35"/>
        <v>51</v>
      </c>
      <c r="BI15" s="60">
        <f t="shared" si="35"/>
        <v>52</v>
      </c>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row>
    <row r="16" spans="1:85">
      <c r="A16" s="64"/>
      <c r="B16" s="81"/>
      <c r="C16" s="81"/>
      <c r="E16" s="121" t="s">
        <v>194</v>
      </c>
      <c r="G16" s="7" t="s">
        <v>195</v>
      </c>
      <c r="H16" s="7">
        <f xml:space="preserve"> SUM(J16:BH16)</f>
        <v>1</v>
      </c>
      <c r="J16" s="7">
        <f t="shared" ref="J16:S16" si="36" xml:space="preserve"> IF( J15 = 1, 1, 0)</f>
        <v>1</v>
      </c>
      <c r="K16" s="7">
        <f t="shared" si="36"/>
        <v>0</v>
      </c>
      <c r="L16" s="7">
        <f t="shared" si="36"/>
        <v>0</v>
      </c>
      <c r="M16" s="7">
        <f t="shared" si="36"/>
        <v>0</v>
      </c>
      <c r="N16" s="7">
        <f t="shared" si="36"/>
        <v>0</v>
      </c>
      <c r="O16" s="7">
        <f t="shared" si="36"/>
        <v>0</v>
      </c>
      <c r="P16" s="7">
        <f t="shared" si="36"/>
        <v>0</v>
      </c>
      <c r="Q16" s="7">
        <f t="shared" si="36"/>
        <v>0</v>
      </c>
      <c r="R16" s="7">
        <f t="shared" si="36"/>
        <v>0</v>
      </c>
      <c r="S16" s="7">
        <f t="shared" si="36"/>
        <v>0</v>
      </c>
      <c r="T16" s="7">
        <f t="shared" ref="T16:AT16" si="37" xml:space="preserve"> IF( T15 = 1, 1, 0)</f>
        <v>0</v>
      </c>
      <c r="U16" s="7">
        <f t="shared" si="37"/>
        <v>0</v>
      </c>
      <c r="V16" s="7">
        <f t="shared" si="37"/>
        <v>0</v>
      </c>
      <c r="W16" s="7">
        <f t="shared" si="37"/>
        <v>0</v>
      </c>
      <c r="X16" s="7">
        <f t="shared" si="37"/>
        <v>0</v>
      </c>
      <c r="Y16" s="7">
        <f t="shared" si="37"/>
        <v>0</v>
      </c>
      <c r="Z16" s="7">
        <f t="shared" si="37"/>
        <v>0</v>
      </c>
      <c r="AA16" s="7">
        <f t="shared" si="37"/>
        <v>0</v>
      </c>
      <c r="AB16" s="7">
        <f t="shared" si="37"/>
        <v>0</v>
      </c>
      <c r="AC16" s="7">
        <f t="shared" si="37"/>
        <v>0</v>
      </c>
      <c r="AD16" s="7">
        <f t="shared" si="37"/>
        <v>0</v>
      </c>
      <c r="AE16" s="7">
        <f t="shared" si="37"/>
        <v>0</v>
      </c>
      <c r="AF16" s="7">
        <f t="shared" si="37"/>
        <v>0</v>
      </c>
      <c r="AG16" s="7">
        <f t="shared" si="37"/>
        <v>0</v>
      </c>
      <c r="AH16" s="7">
        <f t="shared" si="37"/>
        <v>0</v>
      </c>
      <c r="AI16" s="7">
        <f t="shared" si="37"/>
        <v>0</v>
      </c>
      <c r="AJ16" s="7">
        <f t="shared" si="37"/>
        <v>0</v>
      </c>
      <c r="AK16" s="7">
        <f t="shared" si="37"/>
        <v>0</v>
      </c>
      <c r="AL16" s="7">
        <f t="shared" si="37"/>
        <v>0</v>
      </c>
      <c r="AM16" s="7">
        <f t="shared" si="37"/>
        <v>0</v>
      </c>
      <c r="AN16" s="7">
        <f t="shared" si="37"/>
        <v>0</v>
      </c>
      <c r="AO16" s="7">
        <f t="shared" si="37"/>
        <v>0</v>
      </c>
      <c r="AP16" s="7">
        <f t="shared" si="37"/>
        <v>0</v>
      </c>
      <c r="AQ16" s="7">
        <f t="shared" si="37"/>
        <v>0</v>
      </c>
      <c r="AR16" s="7">
        <f t="shared" si="37"/>
        <v>0</v>
      </c>
      <c r="AS16" s="7">
        <f t="shared" si="37"/>
        <v>0</v>
      </c>
      <c r="AT16" s="7">
        <f t="shared" si="37"/>
        <v>0</v>
      </c>
      <c r="AU16" s="7">
        <f t="shared" ref="AU16:BH16" si="38" xml:space="preserve"> IF( AU15 = 1, 1, 0)</f>
        <v>0</v>
      </c>
      <c r="AV16" s="7">
        <f t="shared" si="38"/>
        <v>0</v>
      </c>
      <c r="AW16" s="7">
        <f t="shared" si="38"/>
        <v>0</v>
      </c>
      <c r="AX16" s="7">
        <f t="shared" si="38"/>
        <v>0</v>
      </c>
      <c r="AY16" s="7">
        <f t="shared" si="38"/>
        <v>0</v>
      </c>
      <c r="AZ16" s="7">
        <f t="shared" si="38"/>
        <v>0</v>
      </c>
      <c r="BA16" s="7">
        <f t="shared" si="38"/>
        <v>0</v>
      </c>
      <c r="BB16" s="7">
        <f t="shared" si="38"/>
        <v>0</v>
      </c>
      <c r="BC16" s="7">
        <f t="shared" si="38"/>
        <v>0</v>
      </c>
      <c r="BD16" s="7">
        <f t="shared" si="38"/>
        <v>0</v>
      </c>
      <c r="BE16" s="7">
        <f t="shared" si="38"/>
        <v>0</v>
      </c>
      <c r="BF16" s="7">
        <f t="shared" si="38"/>
        <v>0</v>
      </c>
      <c r="BG16" s="7">
        <f t="shared" si="38"/>
        <v>0</v>
      </c>
      <c r="BH16" s="7">
        <f t="shared" si="38"/>
        <v>0</v>
      </c>
      <c r="BI16" s="7">
        <f t="shared" ref="BI16" si="39" xml:space="preserve"> IF( BI15 = 1, 1, 0)</f>
        <v>0</v>
      </c>
    </row>
    <row r="17" spans="1:85">
      <c r="A17" s="64"/>
      <c r="B17" s="81"/>
      <c r="C17" s="81"/>
    </row>
    <row r="18" spans="1:85" s="50" customFormat="1">
      <c r="A18" s="92"/>
      <c r="B18" s="93"/>
      <c r="C18" s="93"/>
      <c r="D18" s="94"/>
      <c r="E18" s="125" t="str">
        <f xml:space="preserve"> InpCol!E$18</f>
        <v>First date of time ruler</v>
      </c>
      <c r="F18" s="168">
        <f xml:space="preserve"> InpCol!F$18</f>
        <v>43556</v>
      </c>
      <c r="G18" s="50" t="str">
        <f xml:space="preserve"> InpCol!G$18</f>
        <v>date</v>
      </c>
      <c r="H18" s="50">
        <f xml:space="preserve"> InpCol!H$18</f>
        <v>0</v>
      </c>
      <c r="I18" s="50">
        <f xml:space="preserve"> InpCol!I$18</f>
        <v>0</v>
      </c>
      <c r="J18" s="50">
        <f xml:space="preserve"> InpCol!J$18</f>
        <v>0</v>
      </c>
      <c r="K18" s="50">
        <f xml:space="preserve"> InpCol!K$18</f>
        <v>0</v>
      </c>
      <c r="L18" s="50">
        <f xml:space="preserve"> InpCol!L$18</f>
        <v>0</v>
      </c>
      <c r="M18" s="50">
        <f xml:space="preserve"> InpCol!M$18</f>
        <v>0</v>
      </c>
      <c r="N18" s="50">
        <f xml:space="preserve"> InpCol!N$18</f>
        <v>0</v>
      </c>
      <c r="O18" s="50">
        <f xml:space="preserve"> InpCol!O$18</f>
        <v>0</v>
      </c>
      <c r="P18" s="50">
        <f xml:space="preserve"> InpCol!P$18</f>
        <v>0</v>
      </c>
      <c r="Q18" s="50">
        <f xml:space="preserve"> InpCol!Q$18</f>
        <v>0</v>
      </c>
      <c r="R18" s="50">
        <f xml:space="preserve"> InpCol!R$18</f>
        <v>0</v>
      </c>
      <c r="S18" s="50">
        <f xml:space="preserve"> InpCol!S$18</f>
        <v>0</v>
      </c>
      <c r="T18" s="50">
        <f xml:space="preserve"> InpCol!T$18</f>
        <v>0</v>
      </c>
      <c r="U18" s="50">
        <f xml:space="preserve"> InpCol!U$18</f>
        <v>0</v>
      </c>
      <c r="V18" s="50">
        <f xml:space="preserve"> InpCol!V$18</f>
        <v>0</v>
      </c>
      <c r="W18" s="50">
        <f xml:space="preserve"> InpCol!W$18</f>
        <v>0</v>
      </c>
      <c r="X18" s="50">
        <f xml:space="preserve"> InpCol!X$18</f>
        <v>0</v>
      </c>
      <c r="Y18" s="50">
        <f xml:space="preserve"> InpCol!Y$18</f>
        <v>0</v>
      </c>
      <c r="Z18" s="50">
        <f xml:space="preserve"> InpCol!Z$18</f>
        <v>0</v>
      </c>
      <c r="AA18" s="50">
        <f xml:space="preserve"> InpCol!AA$18</f>
        <v>0</v>
      </c>
      <c r="AB18" s="50">
        <f xml:space="preserve"> InpCol!AB$18</f>
        <v>0</v>
      </c>
      <c r="AC18" s="50">
        <f xml:space="preserve"> InpCol!AC$18</f>
        <v>0</v>
      </c>
      <c r="AD18" s="50">
        <f xml:space="preserve"> InpCol!AD$18</f>
        <v>0</v>
      </c>
      <c r="AE18" s="50">
        <f xml:space="preserve"> InpCol!AE$18</f>
        <v>0</v>
      </c>
      <c r="AF18" s="50">
        <f xml:space="preserve"> InpCol!AF$18</f>
        <v>0</v>
      </c>
      <c r="AG18" s="50">
        <f xml:space="preserve"> InpCol!AG$18</f>
        <v>0</v>
      </c>
      <c r="AH18" s="50">
        <f xml:space="preserve"> InpCol!AH$18</f>
        <v>0</v>
      </c>
      <c r="AI18" s="50">
        <f xml:space="preserve"> InpCol!AI$18</f>
        <v>0</v>
      </c>
      <c r="AJ18" s="50">
        <f xml:space="preserve"> InpCol!AJ$18</f>
        <v>0</v>
      </c>
      <c r="AK18" s="50">
        <f xml:space="preserve"> InpCol!AK$18</f>
        <v>0</v>
      </c>
      <c r="AL18" s="50">
        <f xml:space="preserve"> InpCol!AL$18</f>
        <v>0</v>
      </c>
      <c r="AM18" s="50">
        <f xml:space="preserve"> InpCol!AM$18</f>
        <v>0</v>
      </c>
      <c r="AN18" s="50">
        <f xml:space="preserve"> InpCol!AN$18</f>
        <v>0</v>
      </c>
      <c r="AO18" s="50">
        <f xml:space="preserve"> InpCol!AO$18</f>
        <v>0</v>
      </c>
      <c r="AP18" s="50">
        <f xml:space="preserve"> InpCol!AP$18</f>
        <v>0</v>
      </c>
      <c r="AQ18" s="50">
        <f xml:space="preserve"> InpCol!AQ$18</f>
        <v>0</v>
      </c>
      <c r="AR18" s="50">
        <f xml:space="preserve"> InpCol!AR$18</f>
        <v>0</v>
      </c>
      <c r="AS18" s="50">
        <f xml:space="preserve"> InpCol!AS$18</f>
        <v>0</v>
      </c>
      <c r="AT18" s="50">
        <f xml:space="preserve"> InpCol!AT$18</f>
        <v>0</v>
      </c>
      <c r="AU18" s="50">
        <f xml:space="preserve"> InpCol!AU$18</f>
        <v>0</v>
      </c>
      <c r="AV18" s="50">
        <f xml:space="preserve"> InpCol!AV$18</f>
        <v>0</v>
      </c>
      <c r="AW18" s="50">
        <f xml:space="preserve"> InpCol!AW$18</f>
        <v>0</v>
      </c>
      <c r="AX18" s="50">
        <f xml:space="preserve"> InpCol!AX$18</f>
        <v>0</v>
      </c>
      <c r="AY18" s="50">
        <f xml:space="preserve"> InpCol!AY$18</f>
        <v>0</v>
      </c>
      <c r="AZ18" s="50">
        <f xml:space="preserve"> InpCol!AZ$18</f>
        <v>0</v>
      </c>
      <c r="BA18" s="50">
        <f xml:space="preserve"> InpCol!BA$18</f>
        <v>0</v>
      </c>
      <c r="BB18" s="50">
        <f xml:space="preserve"> InpCol!BB$18</f>
        <v>0</v>
      </c>
      <c r="BC18" s="50">
        <f xml:space="preserve"> InpCol!BC$18</f>
        <v>0</v>
      </c>
      <c r="BD18" s="50">
        <f xml:space="preserve"> InpCol!BD$18</f>
        <v>0</v>
      </c>
      <c r="BE18" s="50">
        <f xml:space="preserve"> InpCol!BE$18</f>
        <v>0</v>
      </c>
      <c r="BF18" s="50">
        <f xml:space="preserve"> InpCol!BF$18</f>
        <v>0</v>
      </c>
      <c r="BG18" s="50">
        <f xml:space="preserve"> InpCol!BG$18</f>
        <v>0</v>
      </c>
      <c r="BH18" s="50">
        <f xml:space="preserve"> InpCol!BH$18</f>
        <v>0</v>
      </c>
      <c r="BI18" s="50">
        <f xml:space="preserve"> InpCol!BI$18</f>
        <v>0</v>
      </c>
    </row>
    <row r="19" spans="1:85" s="29" customFormat="1">
      <c r="A19" s="92"/>
      <c r="B19" s="93"/>
      <c r="C19" s="93"/>
      <c r="D19" s="94"/>
      <c r="E19" s="121" t="s">
        <v>196</v>
      </c>
      <c r="F19" s="29">
        <f xml:space="preserve"> DATE(YEAR(F18), MONTH(F18), 1)</f>
        <v>43556</v>
      </c>
      <c r="G19" s="29" t="s">
        <v>197</v>
      </c>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row>
    <row r="20" spans="1:85" s="50" customFormat="1">
      <c r="A20" s="92"/>
      <c r="B20" s="93"/>
      <c r="C20" s="93"/>
      <c r="D20" s="94"/>
      <c r="E20" s="125"/>
      <c r="I20" s="44"/>
    </row>
    <row r="21" spans="1:85" s="29" customFormat="1">
      <c r="A21" s="92"/>
      <c r="B21" s="93"/>
      <c r="C21" s="93"/>
      <c r="D21" s="94"/>
      <c r="E21" s="121" t="str">
        <f xml:space="preserve"> E$19</f>
        <v>First model period BEG</v>
      </c>
      <c r="F21" s="29">
        <f xml:space="preserve"> F$19</f>
        <v>43556</v>
      </c>
      <c r="G21" s="29" t="str">
        <f xml:space="preserve"> G$19</f>
        <v>month</v>
      </c>
      <c r="H21" s="29">
        <f t="shared" ref="H21:BI21" si="40" xml:space="preserve"> H$19</f>
        <v>0</v>
      </c>
      <c r="I21" s="29">
        <f t="shared" si="40"/>
        <v>0</v>
      </c>
      <c r="J21" s="29">
        <f t="shared" si="40"/>
        <v>0</v>
      </c>
      <c r="K21" s="29">
        <f t="shared" si="40"/>
        <v>0</v>
      </c>
      <c r="L21" s="29">
        <f t="shared" si="40"/>
        <v>0</v>
      </c>
      <c r="M21" s="29">
        <f t="shared" si="40"/>
        <v>0</v>
      </c>
      <c r="N21" s="29">
        <f t="shared" si="40"/>
        <v>0</v>
      </c>
      <c r="O21" s="29">
        <f t="shared" si="40"/>
        <v>0</v>
      </c>
      <c r="P21" s="29">
        <f t="shared" si="40"/>
        <v>0</v>
      </c>
      <c r="Q21" s="29">
        <f t="shared" si="40"/>
        <v>0</v>
      </c>
      <c r="R21" s="29">
        <f t="shared" si="40"/>
        <v>0</v>
      </c>
      <c r="S21" s="29">
        <f t="shared" si="40"/>
        <v>0</v>
      </c>
      <c r="T21" s="29">
        <f t="shared" si="40"/>
        <v>0</v>
      </c>
      <c r="U21" s="29">
        <f t="shared" si="40"/>
        <v>0</v>
      </c>
      <c r="V21" s="29">
        <f t="shared" si="40"/>
        <v>0</v>
      </c>
      <c r="W21" s="29">
        <f t="shared" si="40"/>
        <v>0</v>
      </c>
      <c r="X21" s="29">
        <f t="shared" si="40"/>
        <v>0</v>
      </c>
      <c r="Y21" s="29">
        <f t="shared" si="40"/>
        <v>0</v>
      </c>
      <c r="Z21" s="29">
        <f t="shared" si="40"/>
        <v>0</v>
      </c>
      <c r="AA21" s="29">
        <f t="shared" si="40"/>
        <v>0</v>
      </c>
      <c r="AB21" s="29">
        <f t="shared" si="40"/>
        <v>0</v>
      </c>
      <c r="AC21" s="29">
        <f t="shared" si="40"/>
        <v>0</v>
      </c>
      <c r="AD21" s="29">
        <f t="shared" si="40"/>
        <v>0</v>
      </c>
      <c r="AE21" s="29">
        <f t="shared" si="40"/>
        <v>0</v>
      </c>
      <c r="AF21" s="29">
        <f t="shared" si="40"/>
        <v>0</v>
      </c>
      <c r="AG21" s="29">
        <f t="shared" si="40"/>
        <v>0</v>
      </c>
      <c r="AH21" s="29">
        <f t="shared" si="40"/>
        <v>0</v>
      </c>
      <c r="AI21" s="29">
        <f t="shared" si="40"/>
        <v>0</v>
      </c>
      <c r="AJ21" s="29">
        <f t="shared" si="40"/>
        <v>0</v>
      </c>
      <c r="AK21" s="29">
        <f t="shared" si="40"/>
        <v>0</v>
      </c>
      <c r="AL21" s="29">
        <f t="shared" si="40"/>
        <v>0</v>
      </c>
      <c r="AM21" s="29">
        <f t="shared" si="40"/>
        <v>0</v>
      </c>
      <c r="AN21" s="29">
        <f t="shared" si="40"/>
        <v>0</v>
      </c>
      <c r="AO21" s="29">
        <f t="shared" si="40"/>
        <v>0</v>
      </c>
      <c r="AP21" s="29">
        <f t="shared" si="40"/>
        <v>0</v>
      </c>
      <c r="AQ21" s="29">
        <f t="shared" si="40"/>
        <v>0</v>
      </c>
      <c r="AR21" s="29">
        <f t="shared" si="40"/>
        <v>0</v>
      </c>
      <c r="AS21" s="29">
        <f t="shared" si="40"/>
        <v>0</v>
      </c>
      <c r="AT21" s="29">
        <f t="shared" si="40"/>
        <v>0</v>
      </c>
      <c r="AU21" s="29">
        <f t="shared" si="40"/>
        <v>0</v>
      </c>
      <c r="AV21" s="29">
        <f t="shared" si="40"/>
        <v>0</v>
      </c>
      <c r="AW21" s="29">
        <f t="shared" si="40"/>
        <v>0</v>
      </c>
      <c r="AX21" s="29">
        <f t="shared" si="40"/>
        <v>0</v>
      </c>
      <c r="AY21" s="29">
        <f t="shared" si="40"/>
        <v>0</v>
      </c>
      <c r="AZ21" s="29">
        <f t="shared" si="40"/>
        <v>0</v>
      </c>
      <c r="BA21" s="29">
        <f t="shared" si="40"/>
        <v>0</v>
      </c>
      <c r="BB21" s="29">
        <f t="shared" si="40"/>
        <v>0</v>
      </c>
      <c r="BC21" s="29">
        <f t="shared" si="40"/>
        <v>0</v>
      </c>
      <c r="BD21" s="29">
        <f t="shared" si="40"/>
        <v>0</v>
      </c>
      <c r="BE21" s="29">
        <f t="shared" si="40"/>
        <v>0</v>
      </c>
      <c r="BF21" s="29">
        <f t="shared" si="40"/>
        <v>0</v>
      </c>
      <c r="BG21" s="29">
        <f t="shared" si="40"/>
        <v>0</v>
      </c>
      <c r="BH21" s="29">
        <f t="shared" si="40"/>
        <v>0</v>
      </c>
      <c r="BI21" s="29">
        <f t="shared" si="40"/>
        <v>0</v>
      </c>
    </row>
    <row r="22" spans="1:85">
      <c r="A22" s="64"/>
      <c r="B22" s="81"/>
      <c r="C22" s="81"/>
      <c r="E22" s="121" t="str">
        <f t="shared" ref="E22:BI22" si="41" xml:space="preserve"> E$16</f>
        <v>First model column flag</v>
      </c>
      <c r="F22" s="7">
        <f t="shared" si="41"/>
        <v>0</v>
      </c>
      <c r="G22" s="7" t="str">
        <f t="shared" si="41"/>
        <v>flag</v>
      </c>
      <c r="H22" s="7">
        <f t="shared" si="41"/>
        <v>1</v>
      </c>
      <c r="I22" s="7">
        <f t="shared" si="41"/>
        <v>0</v>
      </c>
      <c r="J22" s="7">
        <f t="shared" si="41"/>
        <v>1</v>
      </c>
      <c r="K22" s="7">
        <f t="shared" si="41"/>
        <v>0</v>
      </c>
      <c r="L22" s="7">
        <f t="shared" si="41"/>
        <v>0</v>
      </c>
      <c r="M22" s="7">
        <f t="shared" si="41"/>
        <v>0</v>
      </c>
      <c r="N22" s="7">
        <f t="shared" si="41"/>
        <v>0</v>
      </c>
      <c r="O22" s="7">
        <f t="shared" si="41"/>
        <v>0</v>
      </c>
      <c r="P22" s="7">
        <f t="shared" si="41"/>
        <v>0</v>
      </c>
      <c r="Q22" s="7">
        <f t="shared" si="41"/>
        <v>0</v>
      </c>
      <c r="R22" s="7">
        <f t="shared" si="41"/>
        <v>0</v>
      </c>
      <c r="S22" s="7">
        <f t="shared" si="41"/>
        <v>0</v>
      </c>
      <c r="T22" s="7">
        <f t="shared" si="41"/>
        <v>0</v>
      </c>
      <c r="U22" s="7">
        <f t="shared" si="41"/>
        <v>0</v>
      </c>
      <c r="V22" s="7">
        <f t="shared" si="41"/>
        <v>0</v>
      </c>
      <c r="W22" s="7">
        <f t="shared" si="41"/>
        <v>0</v>
      </c>
      <c r="X22" s="7">
        <f t="shared" si="41"/>
        <v>0</v>
      </c>
      <c r="Y22" s="7">
        <f t="shared" si="41"/>
        <v>0</v>
      </c>
      <c r="Z22" s="7">
        <f t="shared" si="41"/>
        <v>0</v>
      </c>
      <c r="AA22" s="7">
        <f t="shared" si="41"/>
        <v>0</v>
      </c>
      <c r="AB22" s="7">
        <f t="shared" si="41"/>
        <v>0</v>
      </c>
      <c r="AC22" s="7">
        <f t="shared" si="41"/>
        <v>0</v>
      </c>
      <c r="AD22" s="7">
        <f t="shared" si="41"/>
        <v>0</v>
      </c>
      <c r="AE22" s="7">
        <f t="shared" si="41"/>
        <v>0</v>
      </c>
      <c r="AF22" s="7">
        <f t="shared" si="41"/>
        <v>0</v>
      </c>
      <c r="AG22" s="7">
        <f t="shared" si="41"/>
        <v>0</v>
      </c>
      <c r="AH22" s="7">
        <f t="shared" si="41"/>
        <v>0</v>
      </c>
      <c r="AI22" s="7">
        <f t="shared" si="41"/>
        <v>0</v>
      </c>
      <c r="AJ22" s="7">
        <f t="shared" si="41"/>
        <v>0</v>
      </c>
      <c r="AK22" s="7">
        <f t="shared" si="41"/>
        <v>0</v>
      </c>
      <c r="AL22" s="7">
        <f t="shared" si="41"/>
        <v>0</v>
      </c>
      <c r="AM22" s="7">
        <f t="shared" si="41"/>
        <v>0</v>
      </c>
      <c r="AN22" s="7">
        <f t="shared" si="41"/>
        <v>0</v>
      </c>
      <c r="AO22" s="7">
        <f t="shared" si="41"/>
        <v>0</v>
      </c>
      <c r="AP22" s="7">
        <f t="shared" si="41"/>
        <v>0</v>
      </c>
      <c r="AQ22" s="7">
        <f t="shared" si="41"/>
        <v>0</v>
      </c>
      <c r="AR22" s="7">
        <f t="shared" si="41"/>
        <v>0</v>
      </c>
      <c r="AS22" s="7">
        <f t="shared" si="41"/>
        <v>0</v>
      </c>
      <c r="AT22" s="7">
        <f t="shared" si="41"/>
        <v>0</v>
      </c>
      <c r="AU22" s="7">
        <f t="shared" si="41"/>
        <v>0</v>
      </c>
      <c r="AV22" s="7">
        <f t="shared" si="41"/>
        <v>0</v>
      </c>
      <c r="AW22" s="7">
        <f t="shared" si="41"/>
        <v>0</v>
      </c>
      <c r="AX22" s="7">
        <f t="shared" si="41"/>
        <v>0</v>
      </c>
      <c r="AY22" s="7">
        <f t="shared" si="41"/>
        <v>0</v>
      </c>
      <c r="AZ22" s="7">
        <f t="shared" si="41"/>
        <v>0</v>
      </c>
      <c r="BA22" s="7">
        <f t="shared" si="41"/>
        <v>0</v>
      </c>
      <c r="BB22" s="7">
        <f t="shared" si="41"/>
        <v>0</v>
      </c>
      <c r="BC22" s="7">
        <f t="shared" si="41"/>
        <v>0</v>
      </c>
      <c r="BD22" s="7">
        <f t="shared" si="41"/>
        <v>0</v>
      </c>
      <c r="BE22" s="7">
        <f t="shared" si="41"/>
        <v>0</v>
      </c>
      <c r="BF22" s="7">
        <f t="shared" si="41"/>
        <v>0</v>
      </c>
      <c r="BG22" s="7">
        <f t="shared" si="41"/>
        <v>0</v>
      </c>
      <c r="BH22" s="7">
        <f t="shared" si="41"/>
        <v>0</v>
      </c>
      <c r="BI22" s="7">
        <f t="shared" si="41"/>
        <v>0</v>
      </c>
    </row>
    <row r="23" spans="1:85" s="21" customFormat="1">
      <c r="A23" s="95"/>
      <c r="B23" s="96"/>
      <c r="C23" s="96"/>
      <c r="D23" s="97"/>
      <c r="E23" s="121" t="s">
        <v>198</v>
      </c>
      <c r="G23" s="21" t="s">
        <v>176</v>
      </c>
      <c r="J23" s="21">
        <f t="shared" ref="J23:S23" si="42" xml:space="preserve"> IF( J22 = 1, $F21, I24 + 1)</f>
        <v>43556</v>
      </c>
      <c r="K23" s="21">
        <f t="shared" si="42"/>
        <v>43922</v>
      </c>
      <c r="L23" s="21">
        <f t="shared" si="42"/>
        <v>44287</v>
      </c>
      <c r="M23" s="21">
        <f t="shared" si="42"/>
        <v>44652</v>
      </c>
      <c r="N23" s="21">
        <f t="shared" si="42"/>
        <v>45017</v>
      </c>
      <c r="O23" s="21">
        <f t="shared" si="42"/>
        <v>45383</v>
      </c>
      <c r="P23" s="21">
        <f t="shared" si="42"/>
        <v>45748</v>
      </c>
      <c r="Q23" s="21">
        <f t="shared" si="42"/>
        <v>46113</v>
      </c>
      <c r="R23" s="21">
        <f t="shared" si="42"/>
        <v>46478</v>
      </c>
      <c r="S23" s="21">
        <f t="shared" si="42"/>
        <v>46844</v>
      </c>
      <c r="T23" s="21">
        <f t="shared" ref="T23" si="43" xml:space="preserve"> IF( T22 = 1, $F21, S24 + 1)</f>
        <v>47209</v>
      </c>
      <c r="U23" s="21">
        <f t="shared" ref="U23" si="44" xml:space="preserve"> IF( U22 = 1, $F21, T24 + 1)</f>
        <v>47574</v>
      </c>
      <c r="V23" s="21">
        <f t="shared" ref="V23" si="45" xml:space="preserve"> IF( V22 = 1, $F21, U24 + 1)</f>
        <v>47939</v>
      </c>
      <c r="W23" s="21">
        <f t="shared" ref="W23" si="46" xml:space="preserve"> IF( W22 = 1, $F21, V24 + 1)</f>
        <v>48305</v>
      </c>
      <c r="X23" s="21">
        <f t="shared" ref="X23" si="47" xml:space="preserve"> IF( X22 = 1, $F21, W24 + 1)</f>
        <v>48670</v>
      </c>
      <c r="Y23" s="21">
        <f t="shared" ref="Y23" si="48" xml:space="preserve"> IF( Y22 = 1, $F21, X24 + 1)</f>
        <v>49035</v>
      </c>
      <c r="Z23" s="21">
        <f t="shared" ref="Z23" si="49" xml:space="preserve"> IF( Z22 = 1, $F21, Y24 + 1)</f>
        <v>49400</v>
      </c>
      <c r="AA23" s="21">
        <f t="shared" ref="AA23" si="50" xml:space="preserve"> IF( AA22 = 1, $F21, Z24 + 1)</f>
        <v>49766</v>
      </c>
      <c r="AB23" s="21">
        <f t="shared" ref="AB23" si="51" xml:space="preserve"> IF( AB22 = 1, $F21, AA24 + 1)</f>
        <v>50131</v>
      </c>
      <c r="AC23" s="21">
        <f t="shared" ref="AC23" si="52" xml:space="preserve"> IF( AC22 = 1, $F21, AB24 + 1)</f>
        <v>50496</v>
      </c>
      <c r="AD23" s="21">
        <f t="shared" ref="AD23" si="53" xml:space="preserve"> IF( AD22 = 1, $F21, AC24 + 1)</f>
        <v>50861</v>
      </c>
      <c r="AE23" s="21">
        <f t="shared" ref="AE23" si="54" xml:space="preserve"> IF( AE22 = 1, $F21, AD24 + 1)</f>
        <v>51227</v>
      </c>
      <c r="AF23" s="21">
        <f t="shared" ref="AF23" si="55" xml:space="preserve"> IF( AF22 = 1, $F21, AE24 + 1)</f>
        <v>51592</v>
      </c>
      <c r="AG23" s="21">
        <f t="shared" ref="AG23" si="56" xml:space="preserve"> IF( AG22 = 1, $F21, AF24 + 1)</f>
        <v>51957</v>
      </c>
      <c r="AH23" s="21">
        <f t="shared" ref="AH23" si="57" xml:space="preserve"> IF( AH22 = 1, $F21, AG24 + 1)</f>
        <v>52322</v>
      </c>
      <c r="AI23" s="21">
        <f t="shared" ref="AI23" si="58" xml:space="preserve"> IF( AI22 = 1, $F21, AH24 + 1)</f>
        <v>52688</v>
      </c>
      <c r="AJ23" s="21">
        <f t="shared" ref="AJ23" si="59" xml:space="preserve"> IF( AJ22 = 1, $F21, AI24 + 1)</f>
        <v>53053</v>
      </c>
      <c r="AK23" s="21">
        <f t="shared" ref="AK23" si="60" xml:space="preserve"> IF( AK22 = 1, $F21, AJ24 + 1)</f>
        <v>53418</v>
      </c>
      <c r="AL23" s="21">
        <f t="shared" ref="AL23" si="61" xml:space="preserve"> IF( AL22 = 1, $F21, AK24 + 1)</f>
        <v>53783</v>
      </c>
      <c r="AM23" s="21">
        <f t="shared" ref="AM23" si="62" xml:space="preserve"> IF( AM22 = 1, $F21, AL24 + 1)</f>
        <v>54149</v>
      </c>
      <c r="AN23" s="21">
        <f t="shared" ref="AN23" si="63" xml:space="preserve"> IF( AN22 = 1, $F21, AM24 + 1)</f>
        <v>54514</v>
      </c>
      <c r="AO23" s="21">
        <f t="shared" ref="AO23" si="64" xml:space="preserve"> IF( AO22 = 1, $F21, AN24 + 1)</f>
        <v>54879</v>
      </c>
      <c r="AP23" s="21">
        <f t="shared" ref="AP23" si="65" xml:space="preserve"> IF( AP22 = 1, $F21, AO24 + 1)</f>
        <v>55244</v>
      </c>
      <c r="AQ23" s="21">
        <f t="shared" ref="AQ23" si="66" xml:space="preserve"> IF( AQ22 = 1, $F21, AP24 + 1)</f>
        <v>55610</v>
      </c>
      <c r="AR23" s="21">
        <f t="shared" ref="AR23" si="67" xml:space="preserve"> IF( AR22 = 1, $F21, AQ24 + 1)</f>
        <v>55975</v>
      </c>
      <c r="AS23" s="21">
        <f t="shared" ref="AS23" si="68" xml:space="preserve"> IF( AS22 = 1, $F21, AR24 + 1)</f>
        <v>56340</v>
      </c>
      <c r="AT23" s="21">
        <f t="shared" ref="AT23" si="69" xml:space="preserve"> IF( AT22 = 1, $F21, AS24 + 1)</f>
        <v>56705</v>
      </c>
      <c r="AU23" s="21">
        <f t="shared" ref="AU23" si="70" xml:space="preserve"> IF( AU22 = 1, $F21, AT24 + 1)</f>
        <v>57071</v>
      </c>
      <c r="AV23" s="21">
        <f t="shared" ref="AV23" si="71" xml:space="preserve"> IF( AV22 = 1, $F21, AU24 + 1)</f>
        <v>57436</v>
      </c>
      <c r="AW23" s="21">
        <f t="shared" ref="AW23" si="72" xml:space="preserve"> IF( AW22 = 1, $F21, AV24 + 1)</f>
        <v>57801</v>
      </c>
      <c r="AX23" s="21">
        <f t="shared" ref="AX23" si="73" xml:space="preserve"> IF( AX22 = 1, $F21, AW24 + 1)</f>
        <v>58166</v>
      </c>
      <c r="AY23" s="21">
        <f t="shared" ref="AY23" si="74" xml:space="preserve"> IF( AY22 = 1, $F21, AX24 + 1)</f>
        <v>58532</v>
      </c>
      <c r="AZ23" s="21">
        <f t="shared" ref="AZ23" si="75" xml:space="preserve"> IF( AZ22 = 1, $F21, AY24 + 1)</f>
        <v>58897</v>
      </c>
      <c r="BA23" s="21">
        <f t="shared" ref="BA23" si="76" xml:space="preserve"> IF( BA22 = 1, $F21, AZ24 + 1)</f>
        <v>59262</v>
      </c>
      <c r="BB23" s="21">
        <f t="shared" ref="BB23" si="77" xml:space="preserve"> IF( BB22 = 1, $F21, BA24 + 1)</f>
        <v>59627</v>
      </c>
      <c r="BC23" s="21">
        <f t="shared" ref="BC23" si="78" xml:space="preserve"> IF( BC22 = 1, $F21, BB24 + 1)</f>
        <v>59993</v>
      </c>
      <c r="BD23" s="21">
        <f t="shared" ref="BD23" si="79" xml:space="preserve"> IF( BD22 = 1, $F21, BC24 + 1)</f>
        <v>60358</v>
      </c>
      <c r="BE23" s="21">
        <f t="shared" ref="BE23" si="80" xml:space="preserve"> IF( BE22 = 1, $F21, BD24 + 1)</f>
        <v>60723</v>
      </c>
      <c r="BF23" s="21">
        <f t="shared" ref="BF23" si="81" xml:space="preserve"> IF( BF22 = 1, $F21, BE24 + 1)</f>
        <v>61088</v>
      </c>
      <c r="BG23" s="21">
        <f t="shared" ref="BG23" si="82" xml:space="preserve"> IF( BG22 = 1, $F21, BF24 + 1)</f>
        <v>61454</v>
      </c>
      <c r="BH23" s="21">
        <f t="shared" ref="BH23" si="83" xml:space="preserve"> IF( BH22 = 1, $F21, BG24 + 1)</f>
        <v>61819</v>
      </c>
      <c r="BI23" s="21">
        <f t="shared" ref="BI23" si="84" xml:space="preserve"> IF( BI22 = 1, $F21, BH24 + 1)</f>
        <v>62184</v>
      </c>
    </row>
    <row r="24" spans="1:85" s="53" customFormat="1">
      <c r="A24" s="95"/>
      <c r="B24" s="98"/>
      <c r="C24" s="98"/>
      <c r="D24" s="99"/>
      <c r="E24" s="126" t="s">
        <v>199</v>
      </c>
      <c r="F24" s="48"/>
      <c r="G24" s="53" t="s">
        <v>176</v>
      </c>
      <c r="I24" s="54"/>
      <c r="J24" s="53">
        <f t="shared" ref="J24:S24" si="85" xml:space="preserve"> DATE(YEAR(J23), MONTH(J23) + 12, DAY(1) - 1)</f>
        <v>43921</v>
      </c>
      <c r="K24" s="53">
        <f t="shared" si="85"/>
        <v>44286</v>
      </c>
      <c r="L24" s="53">
        <f t="shared" si="85"/>
        <v>44651</v>
      </c>
      <c r="M24" s="53">
        <f t="shared" si="85"/>
        <v>45016</v>
      </c>
      <c r="N24" s="53">
        <f t="shared" si="85"/>
        <v>45382</v>
      </c>
      <c r="O24" s="53">
        <f t="shared" si="85"/>
        <v>45747</v>
      </c>
      <c r="P24" s="53">
        <f t="shared" si="85"/>
        <v>46112</v>
      </c>
      <c r="Q24" s="53">
        <f t="shared" si="85"/>
        <v>46477</v>
      </c>
      <c r="R24" s="53">
        <f t="shared" si="85"/>
        <v>46843</v>
      </c>
      <c r="S24" s="53">
        <f t="shared" si="85"/>
        <v>47208</v>
      </c>
      <c r="T24" s="53">
        <f t="shared" ref="T24:AT24" si="86" xml:space="preserve"> DATE(YEAR(T23), MONTH(T23) + 12, DAY(1) - 1)</f>
        <v>47573</v>
      </c>
      <c r="U24" s="53">
        <f t="shared" si="86"/>
        <v>47938</v>
      </c>
      <c r="V24" s="53">
        <f t="shared" si="86"/>
        <v>48304</v>
      </c>
      <c r="W24" s="53">
        <f t="shared" si="86"/>
        <v>48669</v>
      </c>
      <c r="X24" s="53">
        <f t="shared" si="86"/>
        <v>49034</v>
      </c>
      <c r="Y24" s="53">
        <f t="shared" si="86"/>
        <v>49399</v>
      </c>
      <c r="Z24" s="53">
        <f t="shared" si="86"/>
        <v>49765</v>
      </c>
      <c r="AA24" s="53">
        <f t="shared" si="86"/>
        <v>50130</v>
      </c>
      <c r="AB24" s="53">
        <f t="shared" si="86"/>
        <v>50495</v>
      </c>
      <c r="AC24" s="53">
        <f t="shared" si="86"/>
        <v>50860</v>
      </c>
      <c r="AD24" s="53">
        <f t="shared" si="86"/>
        <v>51226</v>
      </c>
      <c r="AE24" s="53">
        <f t="shared" si="86"/>
        <v>51591</v>
      </c>
      <c r="AF24" s="53">
        <f t="shared" si="86"/>
        <v>51956</v>
      </c>
      <c r="AG24" s="53">
        <f t="shared" si="86"/>
        <v>52321</v>
      </c>
      <c r="AH24" s="53">
        <f t="shared" si="86"/>
        <v>52687</v>
      </c>
      <c r="AI24" s="53">
        <f t="shared" si="86"/>
        <v>53052</v>
      </c>
      <c r="AJ24" s="53">
        <f t="shared" si="86"/>
        <v>53417</v>
      </c>
      <c r="AK24" s="53">
        <f t="shared" si="86"/>
        <v>53782</v>
      </c>
      <c r="AL24" s="53">
        <f t="shared" si="86"/>
        <v>54148</v>
      </c>
      <c r="AM24" s="53">
        <f t="shared" si="86"/>
        <v>54513</v>
      </c>
      <c r="AN24" s="53">
        <f t="shared" si="86"/>
        <v>54878</v>
      </c>
      <c r="AO24" s="53">
        <f t="shared" si="86"/>
        <v>55243</v>
      </c>
      <c r="AP24" s="53">
        <f t="shared" si="86"/>
        <v>55609</v>
      </c>
      <c r="AQ24" s="53">
        <f t="shared" si="86"/>
        <v>55974</v>
      </c>
      <c r="AR24" s="53">
        <f t="shared" si="86"/>
        <v>56339</v>
      </c>
      <c r="AS24" s="53">
        <f t="shared" si="86"/>
        <v>56704</v>
      </c>
      <c r="AT24" s="53">
        <f t="shared" si="86"/>
        <v>57070</v>
      </c>
      <c r="AU24" s="53">
        <f t="shared" ref="AU24:BH24" si="87" xml:space="preserve"> DATE(YEAR(AU23), MONTH(AU23) + 12, DAY(1) - 1)</f>
        <v>57435</v>
      </c>
      <c r="AV24" s="53">
        <f t="shared" si="87"/>
        <v>57800</v>
      </c>
      <c r="AW24" s="53">
        <f t="shared" si="87"/>
        <v>58165</v>
      </c>
      <c r="AX24" s="53">
        <f t="shared" si="87"/>
        <v>58531</v>
      </c>
      <c r="AY24" s="53">
        <f t="shared" si="87"/>
        <v>58896</v>
      </c>
      <c r="AZ24" s="53">
        <f t="shared" si="87"/>
        <v>59261</v>
      </c>
      <c r="BA24" s="53">
        <f t="shared" si="87"/>
        <v>59626</v>
      </c>
      <c r="BB24" s="53">
        <f t="shared" si="87"/>
        <v>59992</v>
      </c>
      <c r="BC24" s="53">
        <f t="shared" si="87"/>
        <v>60357</v>
      </c>
      <c r="BD24" s="53">
        <f t="shared" si="87"/>
        <v>60722</v>
      </c>
      <c r="BE24" s="53">
        <f t="shared" si="87"/>
        <v>61087</v>
      </c>
      <c r="BF24" s="53">
        <f t="shared" si="87"/>
        <v>61453</v>
      </c>
      <c r="BG24" s="53">
        <f t="shared" si="87"/>
        <v>61818</v>
      </c>
      <c r="BH24" s="53">
        <f t="shared" si="87"/>
        <v>62183</v>
      </c>
      <c r="BI24" s="53">
        <f t="shared" ref="BI24" si="88" xml:space="preserve"> DATE(YEAR(BI23), MONTH(BI23) + 12, DAY(1) - 1)</f>
        <v>62548</v>
      </c>
    </row>
    <row r="25" spans="1:85" s="43" customFormat="1">
      <c r="A25" s="95"/>
      <c r="B25" s="98"/>
      <c r="C25" s="98"/>
      <c r="D25" s="99"/>
      <c r="E25" s="123"/>
    </row>
    <row r="26" spans="1:85" s="43" customFormat="1">
      <c r="A26" s="95"/>
      <c r="B26" s="98"/>
      <c r="C26" s="98"/>
      <c r="D26" s="99"/>
      <c r="E26" s="123" t="str">
        <f t="shared" ref="E26:BI26" si="89" xml:space="preserve"> E$24</f>
        <v>Model Period END</v>
      </c>
      <c r="F26" s="43">
        <f t="shared" si="89"/>
        <v>0</v>
      </c>
      <c r="G26" s="43" t="str">
        <f t="shared" si="89"/>
        <v>date</v>
      </c>
      <c r="H26" s="43">
        <f t="shared" si="89"/>
        <v>0</v>
      </c>
      <c r="I26" s="43">
        <f t="shared" si="89"/>
        <v>0</v>
      </c>
      <c r="J26" s="43">
        <f t="shared" si="89"/>
        <v>43921</v>
      </c>
      <c r="K26" s="43">
        <f t="shared" si="89"/>
        <v>44286</v>
      </c>
      <c r="L26" s="43">
        <f t="shared" si="89"/>
        <v>44651</v>
      </c>
      <c r="M26" s="43">
        <f t="shared" si="89"/>
        <v>45016</v>
      </c>
      <c r="N26" s="43">
        <f t="shared" si="89"/>
        <v>45382</v>
      </c>
      <c r="O26" s="43">
        <f t="shared" si="89"/>
        <v>45747</v>
      </c>
      <c r="P26" s="43">
        <f t="shared" si="89"/>
        <v>46112</v>
      </c>
      <c r="Q26" s="43">
        <f t="shared" si="89"/>
        <v>46477</v>
      </c>
      <c r="R26" s="43">
        <f t="shared" si="89"/>
        <v>46843</v>
      </c>
      <c r="S26" s="43">
        <f t="shared" si="89"/>
        <v>47208</v>
      </c>
      <c r="T26" s="43">
        <f t="shared" si="89"/>
        <v>47573</v>
      </c>
      <c r="U26" s="43">
        <f t="shared" si="89"/>
        <v>47938</v>
      </c>
      <c r="V26" s="43">
        <f t="shared" si="89"/>
        <v>48304</v>
      </c>
      <c r="W26" s="43">
        <f t="shared" si="89"/>
        <v>48669</v>
      </c>
      <c r="X26" s="43">
        <f t="shared" si="89"/>
        <v>49034</v>
      </c>
      <c r="Y26" s="43">
        <f t="shared" si="89"/>
        <v>49399</v>
      </c>
      <c r="Z26" s="43">
        <f t="shared" si="89"/>
        <v>49765</v>
      </c>
      <c r="AA26" s="43">
        <f t="shared" si="89"/>
        <v>50130</v>
      </c>
      <c r="AB26" s="43">
        <f t="shared" si="89"/>
        <v>50495</v>
      </c>
      <c r="AC26" s="43">
        <f t="shared" si="89"/>
        <v>50860</v>
      </c>
      <c r="AD26" s="43">
        <f t="shared" si="89"/>
        <v>51226</v>
      </c>
      <c r="AE26" s="43">
        <f t="shared" si="89"/>
        <v>51591</v>
      </c>
      <c r="AF26" s="43">
        <f t="shared" si="89"/>
        <v>51956</v>
      </c>
      <c r="AG26" s="43">
        <f t="shared" si="89"/>
        <v>52321</v>
      </c>
      <c r="AH26" s="43">
        <f t="shared" si="89"/>
        <v>52687</v>
      </c>
      <c r="AI26" s="43">
        <f t="shared" si="89"/>
        <v>53052</v>
      </c>
      <c r="AJ26" s="43">
        <f t="shared" si="89"/>
        <v>53417</v>
      </c>
      <c r="AK26" s="43">
        <f t="shared" si="89"/>
        <v>53782</v>
      </c>
      <c r="AL26" s="43">
        <f t="shared" si="89"/>
        <v>54148</v>
      </c>
      <c r="AM26" s="43">
        <f t="shared" si="89"/>
        <v>54513</v>
      </c>
      <c r="AN26" s="43">
        <f t="shared" si="89"/>
        <v>54878</v>
      </c>
      <c r="AO26" s="43">
        <f t="shared" si="89"/>
        <v>55243</v>
      </c>
      <c r="AP26" s="43">
        <f t="shared" si="89"/>
        <v>55609</v>
      </c>
      <c r="AQ26" s="43">
        <f t="shared" si="89"/>
        <v>55974</v>
      </c>
      <c r="AR26" s="43">
        <f t="shared" si="89"/>
        <v>56339</v>
      </c>
      <c r="AS26" s="43">
        <f t="shared" si="89"/>
        <v>56704</v>
      </c>
      <c r="AT26" s="43">
        <f t="shared" si="89"/>
        <v>57070</v>
      </c>
      <c r="AU26" s="43">
        <f t="shared" si="89"/>
        <v>57435</v>
      </c>
      <c r="AV26" s="43">
        <f t="shared" si="89"/>
        <v>57800</v>
      </c>
      <c r="AW26" s="43">
        <f t="shared" si="89"/>
        <v>58165</v>
      </c>
      <c r="AX26" s="43">
        <f t="shared" si="89"/>
        <v>58531</v>
      </c>
      <c r="AY26" s="43">
        <f t="shared" si="89"/>
        <v>58896</v>
      </c>
      <c r="AZ26" s="43">
        <f t="shared" si="89"/>
        <v>59261</v>
      </c>
      <c r="BA26" s="43">
        <f t="shared" si="89"/>
        <v>59626</v>
      </c>
      <c r="BB26" s="43">
        <f t="shared" si="89"/>
        <v>59992</v>
      </c>
      <c r="BC26" s="43">
        <f t="shared" si="89"/>
        <v>60357</v>
      </c>
      <c r="BD26" s="43">
        <f t="shared" si="89"/>
        <v>60722</v>
      </c>
      <c r="BE26" s="43">
        <f t="shared" si="89"/>
        <v>61087</v>
      </c>
      <c r="BF26" s="43">
        <f t="shared" si="89"/>
        <v>61453</v>
      </c>
      <c r="BG26" s="43">
        <f t="shared" si="89"/>
        <v>61818</v>
      </c>
      <c r="BH26" s="43">
        <f t="shared" si="89"/>
        <v>62183</v>
      </c>
      <c r="BI26" s="43">
        <f t="shared" si="89"/>
        <v>62548</v>
      </c>
    </row>
    <row r="27" spans="1:85" s="43" customFormat="1">
      <c r="A27" s="95"/>
      <c r="B27" s="98"/>
      <c r="C27" s="98"/>
      <c r="D27" s="99" t="s">
        <v>200</v>
      </c>
      <c r="E27" s="123" t="str">
        <f t="shared" ref="E27:BI27" si="90" xml:space="preserve"> E$23</f>
        <v>Model Period BEG</v>
      </c>
      <c r="F27" s="43">
        <f t="shared" si="90"/>
        <v>0</v>
      </c>
      <c r="G27" s="43" t="str">
        <f t="shared" si="90"/>
        <v>date</v>
      </c>
      <c r="H27" s="43">
        <f t="shared" si="90"/>
        <v>0</v>
      </c>
      <c r="I27" s="43">
        <f t="shared" si="90"/>
        <v>0</v>
      </c>
      <c r="J27" s="43">
        <f t="shared" si="90"/>
        <v>43556</v>
      </c>
      <c r="K27" s="43">
        <f t="shared" si="90"/>
        <v>43922</v>
      </c>
      <c r="L27" s="43">
        <f t="shared" si="90"/>
        <v>44287</v>
      </c>
      <c r="M27" s="43">
        <f t="shared" si="90"/>
        <v>44652</v>
      </c>
      <c r="N27" s="43">
        <f t="shared" si="90"/>
        <v>45017</v>
      </c>
      <c r="O27" s="43">
        <f t="shared" si="90"/>
        <v>45383</v>
      </c>
      <c r="P27" s="43">
        <f t="shared" si="90"/>
        <v>45748</v>
      </c>
      <c r="Q27" s="43">
        <f t="shared" si="90"/>
        <v>46113</v>
      </c>
      <c r="R27" s="43">
        <f t="shared" si="90"/>
        <v>46478</v>
      </c>
      <c r="S27" s="43">
        <f t="shared" si="90"/>
        <v>46844</v>
      </c>
      <c r="T27" s="43">
        <f t="shared" si="90"/>
        <v>47209</v>
      </c>
      <c r="U27" s="43">
        <f t="shared" si="90"/>
        <v>47574</v>
      </c>
      <c r="V27" s="43">
        <f t="shared" si="90"/>
        <v>47939</v>
      </c>
      <c r="W27" s="43">
        <f t="shared" si="90"/>
        <v>48305</v>
      </c>
      <c r="X27" s="43">
        <f t="shared" si="90"/>
        <v>48670</v>
      </c>
      <c r="Y27" s="43">
        <f t="shared" si="90"/>
        <v>49035</v>
      </c>
      <c r="Z27" s="43">
        <f t="shared" si="90"/>
        <v>49400</v>
      </c>
      <c r="AA27" s="43">
        <f t="shared" si="90"/>
        <v>49766</v>
      </c>
      <c r="AB27" s="43">
        <f t="shared" si="90"/>
        <v>50131</v>
      </c>
      <c r="AC27" s="43">
        <f t="shared" si="90"/>
        <v>50496</v>
      </c>
      <c r="AD27" s="43">
        <f t="shared" si="90"/>
        <v>50861</v>
      </c>
      <c r="AE27" s="43">
        <f t="shared" si="90"/>
        <v>51227</v>
      </c>
      <c r="AF27" s="43">
        <f t="shared" si="90"/>
        <v>51592</v>
      </c>
      <c r="AG27" s="43">
        <f t="shared" si="90"/>
        <v>51957</v>
      </c>
      <c r="AH27" s="43">
        <f t="shared" si="90"/>
        <v>52322</v>
      </c>
      <c r="AI27" s="43">
        <f t="shared" si="90"/>
        <v>52688</v>
      </c>
      <c r="AJ27" s="43">
        <f t="shared" si="90"/>
        <v>53053</v>
      </c>
      <c r="AK27" s="43">
        <f t="shared" si="90"/>
        <v>53418</v>
      </c>
      <c r="AL27" s="43">
        <f t="shared" si="90"/>
        <v>53783</v>
      </c>
      <c r="AM27" s="43">
        <f t="shared" si="90"/>
        <v>54149</v>
      </c>
      <c r="AN27" s="43">
        <f t="shared" si="90"/>
        <v>54514</v>
      </c>
      <c r="AO27" s="43">
        <f t="shared" si="90"/>
        <v>54879</v>
      </c>
      <c r="AP27" s="43">
        <f t="shared" si="90"/>
        <v>55244</v>
      </c>
      <c r="AQ27" s="43">
        <f t="shared" si="90"/>
        <v>55610</v>
      </c>
      <c r="AR27" s="43">
        <f t="shared" si="90"/>
        <v>55975</v>
      </c>
      <c r="AS27" s="43">
        <f t="shared" si="90"/>
        <v>56340</v>
      </c>
      <c r="AT27" s="43">
        <f t="shared" si="90"/>
        <v>56705</v>
      </c>
      <c r="AU27" s="43">
        <f t="shared" si="90"/>
        <v>57071</v>
      </c>
      <c r="AV27" s="43">
        <f t="shared" si="90"/>
        <v>57436</v>
      </c>
      <c r="AW27" s="43">
        <f t="shared" si="90"/>
        <v>57801</v>
      </c>
      <c r="AX27" s="43">
        <f t="shared" si="90"/>
        <v>58166</v>
      </c>
      <c r="AY27" s="43">
        <f t="shared" si="90"/>
        <v>58532</v>
      </c>
      <c r="AZ27" s="43">
        <f t="shared" si="90"/>
        <v>58897</v>
      </c>
      <c r="BA27" s="43">
        <f t="shared" si="90"/>
        <v>59262</v>
      </c>
      <c r="BB27" s="43">
        <f t="shared" si="90"/>
        <v>59627</v>
      </c>
      <c r="BC27" s="43">
        <f t="shared" si="90"/>
        <v>59993</v>
      </c>
      <c r="BD27" s="43">
        <f t="shared" si="90"/>
        <v>60358</v>
      </c>
      <c r="BE27" s="43">
        <f t="shared" si="90"/>
        <v>60723</v>
      </c>
      <c r="BF27" s="43">
        <f t="shared" si="90"/>
        <v>61088</v>
      </c>
      <c r="BG27" s="43">
        <f t="shared" si="90"/>
        <v>61454</v>
      </c>
      <c r="BH27" s="43">
        <f t="shared" si="90"/>
        <v>61819</v>
      </c>
      <c r="BI27" s="43">
        <f t="shared" si="90"/>
        <v>62184</v>
      </c>
    </row>
    <row r="28" spans="1:85" s="52" customFormat="1">
      <c r="A28" s="100"/>
      <c r="B28" s="101"/>
      <c r="C28" s="101"/>
      <c r="D28" s="102"/>
      <c r="E28" s="123" t="s">
        <v>201</v>
      </c>
      <c r="G28" s="52" t="s">
        <v>202</v>
      </c>
      <c r="H28" s="25">
        <f xml:space="preserve"> SUM(J28:BH28)</f>
        <v>18628</v>
      </c>
      <c r="J28" s="25">
        <f t="shared" ref="J28:S28" si="91" xml:space="preserve"> J26 - J27 + 1</f>
        <v>366</v>
      </c>
      <c r="K28" s="25">
        <f t="shared" si="91"/>
        <v>365</v>
      </c>
      <c r="L28" s="25">
        <f t="shared" si="91"/>
        <v>365</v>
      </c>
      <c r="M28" s="25">
        <f t="shared" si="91"/>
        <v>365</v>
      </c>
      <c r="N28" s="25">
        <f t="shared" si="91"/>
        <v>366</v>
      </c>
      <c r="O28" s="25">
        <f t="shared" si="91"/>
        <v>365</v>
      </c>
      <c r="P28" s="25">
        <f t="shared" si="91"/>
        <v>365</v>
      </c>
      <c r="Q28" s="25">
        <f t="shared" si="91"/>
        <v>365</v>
      </c>
      <c r="R28" s="25">
        <f t="shared" si="91"/>
        <v>366</v>
      </c>
      <c r="S28" s="25">
        <f t="shared" si="91"/>
        <v>365</v>
      </c>
      <c r="T28" s="25">
        <f t="shared" ref="T28:AT28" si="92" xml:space="preserve"> T26 - T27 + 1</f>
        <v>365</v>
      </c>
      <c r="U28" s="25">
        <f t="shared" si="92"/>
        <v>365</v>
      </c>
      <c r="V28" s="25">
        <f t="shared" si="92"/>
        <v>366</v>
      </c>
      <c r="W28" s="25">
        <f t="shared" si="92"/>
        <v>365</v>
      </c>
      <c r="X28" s="25">
        <f t="shared" si="92"/>
        <v>365</v>
      </c>
      <c r="Y28" s="25">
        <f t="shared" si="92"/>
        <v>365</v>
      </c>
      <c r="Z28" s="25">
        <f t="shared" si="92"/>
        <v>366</v>
      </c>
      <c r="AA28" s="25">
        <f t="shared" si="92"/>
        <v>365</v>
      </c>
      <c r="AB28" s="25">
        <f t="shared" si="92"/>
        <v>365</v>
      </c>
      <c r="AC28" s="25">
        <f t="shared" si="92"/>
        <v>365</v>
      </c>
      <c r="AD28" s="25">
        <f t="shared" si="92"/>
        <v>366</v>
      </c>
      <c r="AE28" s="25">
        <f t="shared" si="92"/>
        <v>365</v>
      </c>
      <c r="AF28" s="25">
        <f t="shared" si="92"/>
        <v>365</v>
      </c>
      <c r="AG28" s="25">
        <f t="shared" si="92"/>
        <v>365</v>
      </c>
      <c r="AH28" s="25">
        <f t="shared" si="92"/>
        <v>366</v>
      </c>
      <c r="AI28" s="25">
        <f t="shared" si="92"/>
        <v>365</v>
      </c>
      <c r="AJ28" s="25">
        <f t="shared" si="92"/>
        <v>365</v>
      </c>
      <c r="AK28" s="25">
        <f t="shared" si="92"/>
        <v>365</v>
      </c>
      <c r="AL28" s="25">
        <f t="shared" si="92"/>
        <v>366</v>
      </c>
      <c r="AM28" s="25">
        <f t="shared" si="92"/>
        <v>365</v>
      </c>
      <c r="AN28" s="25">
        <f t="shared" si="92"/>
        <v>365</v>
      </c>
      <c r="AO28" s="25">
        <f t="shared" si="92"/>
        <v>365</v>
      </c>
      <c r="AP28" s="25">
        <f t="shared" si="92"/>
        <v>366</v>
      </c>
      <c r="AQ28" s="25">
        <f t="shared" si="92"/>
        <v>365</v>
      </c>
      <c r="AR28" s="25">
        <f t="shared" si="92"/>
        <v>365</v>
      </c>
      <c r="AS28" s="25">
        <f t="shared" si="92"/>
        <v>365</v>
      </c>
      <c r="AT28" s="25">
        <f t="shared" si="92"/>
        <v>366</v>
      </c>
      <c r="AU28" s="25">
        <f t="shared" ref="AU28:BH28" si="93" xml:space="preserve"> AU26 - AU27 + 1</f>
        <v>365</v>
      </c>
      <c r="AV28" s="25">
        <f t="shared" si="93"/>
        <v>365</v>
      </c>
      <c r="AW28" s="25">
        <f t="shared" si="93"/>
        <v>365</v>
      </c>
      <c r="AX28" s="25">
        <f t="shared" si="93"/>
        <v>366</v>
      </c>
      <c r="AY28" s="25">
        <f t="shared" si="93"/>
        <v>365</v>
      </c>
      <c r="AZ28" s="25">
        <f t="shared" si="93"/>
        <v>365</v>
      </c>
      <c r="BA28" s="25">
        <f t="shared" si="93"/>
        <v>365</v>
      </c>
      <c r="BB28" s="25">
        <f t="shared" si="93"/>
        <v>366</v>
      </c>
      <c r="BC28" s="25">
        <f t="shared" si="93"/>
        <v>365</v>
      </c>
      <c r="BD28" s="25">
        <f t="shared" si="93"/>
        <v>365</v>
      </c>
      <c r="BE28" s="25">
        <f t="shared" si="93"/>
        <v>365</v>
      </c>
      <c r="BF28" s="25">
        <f t="shared" si="93"/>
        <v>366</v>
      </c>
      <c r="BG28" s="25">
        <f t="shared" si="93"/>
        <v>365</v>
      </c>
      <c r="BH28" s="25">
        <f t="shared" si="93"/>
        <v>365</v>
      </c>
      <c r="BI28" s="25">
        <f t="shared" ref="BI28" si="94" xml:space="preserve"> BI26 - BI27 + 1</f>
        <v>365</v>
      </c>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row>
    <row r="29" spans="1:85" s="85" customFormat="1">
      <c r="A29" s="103"/>
      <c r="B29" s="71"/>
      <c r="C29" s="71"/>
      <c r="D29" s="67"/>
      <c r="E29" s="124"/>
      <c r="G29" s="51"/>
    </row>
    <row r="30" spans="1:85" s="85" customFormat="1">
      <c r="A30" s="103"/>
      <c r="B30" s="71"/>
      <c r="C30" s="71"/>
      <c r="D30" s="67"/>
      <c r="E30" s="124"/>
      <c r="G30" s="51"/>
    </row>
    <row r="31" spans="1:85" s="76" customFormat="1">
      <c r="A31" s="104" t="s">
        <v>203</v>
      </c>
      <c r="B31" s="105"/>
      <c r="C31" s="105"/>
      <c r="D31" s="106"/>
      <c r="E31" s="122"/>
    </row>
    <row r="32" spans="1:85" s="43" customFormat="1">
      <c r="A32" s="95"/>
      <c r="B32" s="98"/>
      <c r="C32" s="98"/>
      <c r="D32" s="99"/>
      <c r="E32" s="123"/>
    </row>
    <row r="33" spans="1:61" s="44" customFormat="1">
      <c r="A33" s="92"/>
      <c r="B33" s="107"/>
      <c r="C33" s="107"/>
      <c r="D33" s="108"/>
      <c r="E33" s="127" t="str">
        <f xml:space="preserve"> InpCol!E$20</f>
        <v>Last Pre Forecast Date</v>
      </c>
      <c r="F33" s="44">
        <f xml:space="preserve"> InpCol!F$20</f>
        <v>43921</v>
      </c>
      <c r="G33" s="44" t="str">
        <f xml:space="preserve"> InpCol!G$20</f>
        <v>date</v>
      </c>
      <c r="H33" s="44">
        <f xml:space="preserve"> InpCol!H$20</f>
        <v>0</v>
      </c>
      <c r="I33" s="44">
        <f xml:space="preserve"> InpCol!I$20</f>
        <v>0</v>
      </c>
      <c r="J33" s="44">
        <f xml:space="preserve"> InpCol!J$20</f>
        <v>0</v>
      </c>
      <c r="K33" s="44">
        <f xml:space="preserve"> InpCol!K$20</f>
        <v>0</v>
      </c>
      <c r="L33" s="44">
        <f xml:space="preserve"> InpCol!L$20</f>
        <v>0</v>
      </c>
      <c r="M33" s="44">
        <f xml:space="preserve"> InpCol!M$20</f>
        <v>0</v>
      </c>
      <c r="N33" s="44">
        <f xml:space="preserve"> InpCol!N$20</f>
        <v>0</v>
      </c>
      <c r="O33" s="44">
        <f xml:space="preserve"> InpCol!O$20</f>
        <v>0</v>
      </c>
      <c r="P33" s="44">
        <f xml:space="preserve"> InpCol!P$20</f>
        <v>0</v>
      </c>
      <c r="Q33" s="44">
        <f xml:space="preserve"> InpCol!Q$20</f>
        <v>0</v>
      </c>
      <c r="R33" s="44">
        <f xml:space="preserve"> InpCol!R$20</f>
        <v>0</v>
      </c>
      <c r="S33" s="44">
        <f xml:space="preserve"> InpCol!S$20</f>
        <v>0</v>
      </c>
      <c r="T33" s="44">
        <f xml:space="preserve"> InpCol!T$20</f>
        <v>0</v>
      </c>
      <c r="U33" s="44">
        <f xml:space="preserve"> InpCol!U$20</f>
        <v>0</v>
      </c>
      <c r="V33" s="44">
        <f xml:space="preserve"> InpCol!V$20</f>
        <v>0</v>
      </c>
      <c r="W33" s="44">
        <f xml:space="preserve"> InpCol!W$20</f>
        <v>0</v>
      </c>
      <c r="X33" s="44">
        <f xml:space="preserve"> InpCol!X$20</f>
        <v>0</v>
      </c>
      <c r="Y33" s="44">
        <f xml:space="preserve"> InpCol!Y$20</f>
        <v>0</v>
      </c>
      <c r="Z33" s="44">
        <f xml:space="preserve"> InpCol!Z$20</f>
        <v>0</v>
      </c>
      <c r="AA33" s="44">
        <f xml:space="preserve"> InpCol!AA$20</f>
        <v>0</v>
      </c>
      <c r="AB33" s="44">
        <f xml:space="preserve"> InpCol!AB$20</f>
        <v>0</v>
      </c>
      <c r="AC33" s="44">
        <f xml:space="preserve"> InpCol!AC$20</f>
        <v>0</v>
      </c>
      <c r="AD33" s="44">
        <f xml:space="preserve"> InpCol!AD$20</f>
        <v>0</v>
      </c>
      <c r="AE33" s="44">
        <f xml:space="preserve"> InpCol!AE$20</f>
        <v>0</v>
      </c>
      <c r="AF33" s="44">
        <f xml:space="preserve"> InpCol!AF$20</f>
        <v>0</v>
      </c>
      <c r="AG33" s="44">
        <f xml:space="preserve"> InpCol!AG$20</f>
        <v>0</v>
      </c>
      <c r="AH33" s="44">
        <f xml:space="preserve"> InpCol!AH$20</f>
        <v>0</v>
      </c>
      <c r="AI33" s="44">
        <f xml:space="preserve"> InpCol!AI$20</f>
        <v>0</v>
      </c>
      <c r="AJ33" s="44">
        <f xml:space="preserve"> InpCol!AJ$20</f>
        <v>0</v>
      </c>
      <c r="AK33" s="44">
        <f xml:space="preserve"> InpCol!AK$20</f>
        <v>0</v>
      </c>
      <c r="AL33" s="44">
        <f xml:space="preserve"> InpCol!AL$20</f>
        <v>0</v>
      </c>
      <c r="AM33" s="44">
        <f xml:space="preserve"> InpCol!AM$20</f>
        <v>0</v>
      </c>
      <c r="AN33" s="44">
        <f xml:space="preserve"> InpCol!AN$20</f>
        <v>0</v>
      </c>
      <c r="AO33" s="44">
        <f xml:space="preserve"> InpCol!AO$20</f>
        <v>0</v>
      </c>
      <c r="AP33" s="44">
        <f xml:space="preserve"> InpCol!AP$20</f>
        <v>0</v>
      </c>
      <c r="AQ33" s="44">
        <f xml:space="preserve"> InpCol!AQ$20</f>
        <v>0</v>
      </c>
      <c r="AR33" s="44">
        <f xml:space="preserve"> InpCol!AR$20</f>
        <v>0</v>
      </c>
      <c r="AS33" s="44">
        <f xml:space="preserve"> InpCol!AS$20</f>
        <v>0</v>
      </c>
      <c r="AT33" s="44">
        <f xml:space="preserve"> InpCol!AT$20</f>
        <v>0</v>
      </c>
      <c r="AU33" s="44">
        <f xml:space="preserve"> InpCol!AU$20</f>
        <v>0</v>
      </c>
      <c r="AV33" s="44">
        <f xml:space="preserve"> InpCol!AV$20</f>
        <v>0</v>
      </c>
      <c r="AW33" s="44">
        <f xml:space="preserve"> InpCol!AW$20</f>
        <v>0</v>
      </c>
      <c r="AX33" s="44">
        <f xml:space="preserve"> InpCol!AX$20</f>
        <v>0</v>
      </c>
      <c r="AY33" s="44">
        <f xml:space="preserve"> InpCol!AY$20</f>
        <v>0</v>
      </c>
      <c r="AZ33" s="44">
        <f xml:space="preserve"> InpCol!AZ$20</f>
        <v>0</v>
      </c>
      <c r="BA33" s="44">
        <f xml:space="preserve"> InpCol!BA$20</f>
        <v>0</v>
      </c>
      <c r="BB33" s="44">
        <f xml:space="preserve"> InpCol!BB$20</f>
        <v>0</v>
      </c>
      <c r="BC33" s="44">
        <f xml:space="preserve"> InpCol!BC$20</f>
        <v>0</v>
      </c>
      <c r="BD33" s="44">
        <f xml:space="preserve"> InpCol!BD$20</f>
        <v>0</v>
      </c>
      <c r="BE33" s="44">
        <f xml:space="preserve"> InpCol!BE$20</f>
        <v>0</v>
      </c>
      <c r="BF33" s="44">
        <f xml:space="preserve"> InpCol!BF$20</f>
        <v>0</v>
      </c>
      <c r="BG33" s="44">
        <f xml:space="preserve"> InpCol!BG$20</f>
        <v>0</v>
      </c>
      <c r="BH33" s="44">
        <f xml:space="preserve"> InpCol!BH$20</f>
        <v>0</v>
      </c>
      <c r="BI33" s="44">
        <f xml:space="preserve"> InpCol!BI$20</f>
        <v>0</v>
      </c>
    </row>
    <row r="34" spans="1:61" s="109" customFormat="1">
      <c r="A34" s="95"/>
      <c r="B34" s="96"/>
      <c r="C34" s="96"/>
      <c r="D34" s="97"/>
      <c r="E34" s="128" t="str">
        <f t="shared" ref="E34:BI34" si="95" xml:space="preserve"> E$24</f>
        <v>Model Period END</v>
      </c>
      <c r="F34" s="109">
        <f t="shared" si="95"/>
        <v>0</v>
      </c>
      <c r="G34" s="109" t="str">
        <f t="shared" si="95"/>
        <v>date</v>
      </c>
      <c r="H34" s="109">
        <f t="shared" si="95"/>
        <v>0</v>
      </c>
      <c r="I34" s="109">
        <f t="shared" si="95"/>
        <v>0</v>
      </c>
      <c r="J34" s="109">
        <f t="shared" si="95"/>
        <v>43921</v>
      </c>
      <c r="K34" s="109">
        <f t="shared" si="95"/>
        <v>44286</v>
      </c>
      <c r="L34" s="109">
        <f t="shared" si="95"/>
        <v>44651</v>
      </c>
      <c r="M34" s="109">
        <f t="shared" si="95"/>
        <v>45016</v>
      </c>
      <c r="N34" s="109">
        <f t="shared" si="95"/>
        <v>45382</v>
      </c>
      <c r="O34" s="109">
        <f t="shared" si="95"/>
        <v>45747</v>
      </c>
      <c r="P34" s="109">
        <f t="shared" si="95"/>
        <v>46112</v>
      </c>
      <c r="Q34" s="109">
        <f t="shared" si="95"/>
        <v>46477</v>
      </c>
      <c r="R34" s="109">
        <f t="shared" si="95"/>
        <v>46843</v>
      </c>
      <c r="S34" s="109">
        <f t="shared" si="95"/>
        <v>47208</v>
      </c>
      <c r="T34" s="109">
        <f t="shared" si="95"/>
        <v>47573</v>
      </c>
      <c r="U34" s="109">
        <f t="shared" si="95"/>
        <v>47938</v>
      </c>
      <c r="V34" s="109">
        <f t="shared" si="95"/>
        <v>48304</v>
      </c>
      <c r="W34" s="109">
        <f t="shared" si="95"/>
        <v>48669</v>
      </c>
      <c r="X34" s="109">
        <f t="shared" si="95"/>
        <v>49034</v>
      </c>
      <c r="Y34" s="109">
        <f t="shared" si="95"/>
        <v>49399</v>
      </c>
      <c r="Z34" s="109">
        <f t="shared" si="95"/>
        <v>49765</v>
      </c>
      <c r="AA34" s="109">
        <f t="shared" si="95"/>
        <v>50130</v>
      </c>
      <c r="AB34" s="109">
        <f t="shared" si="95"/>
        <v>50495</v>
      </c>
      <c r="AC34" s="109">
        <f t="shared" si="95"/>
        <v>50860</v>
      </c>
      <c r="AD34" s="109">
        <f t="shared" si="95"/>
        <v>51226</v>
      </c>
      <c r="AE34" s="109">
        <f t="shared" si="95"/>
        <v>51591</v>
      </c>
      <c r="AF34" s="109">
        <f t="shared" si="95"/>
        <v>51956</v>
      </c>
      <c r="AG34" s="109">
        <f t="shared" si="95"/>
        <v>52321</v>
      </c>
      <c r="AH34" s="109">
        <f t="shared" si="95"/>
        <v>52687</v>
      </c>
      <c r="AI34" s="109">
        <f t="shared" si="95"/>
        <v>53052</v>
      </c>
      <c r="AJ34" s="109">
        <f t="shared" si="95"/>
        <v>53417</v>
      </c>
      <c r="AK34" s="109">
        <f t="shared" si="95"/>
        <v>53782</v>
      </c>
      <c r="AL34" s="109">
        <f t="shared" si="95"/>
        <v>54148</v>
      </c>
      <c r="AM34" s="109">
        <f t="shared" si="95"/>
        <v>54513</v>
      </c>
      <c r="AN34" s="109">
        <f t="shared" si="95"/>
        <v>54878</v>
      </c>
      <c r="AO34" s="109">
        <f t="shared" si="95"/>
        <v>55243</v>
      </c>
      <c r="AP34" s="109">
        <f t="shared" si="95"/>
        <v>55609</v>
      </c>
      <c r="AQ34" s="109">
        <f t="shared" si="95"/>
        <v>55974</v>
      </c>
      <c r="AR34" s="109">
        <f t="shared" si="95"/>
        <v>56339</v>
      </c>
      <c r="AS34" s="109">
        <f t="shared" si="95"/>
        <v>56704</v>
      </c>
      <c r="AT34" s="109">
        <f t="shared" si="95"/>
        <v>57070</v>
      </c>
      <c r="AU34" s="109">
        <f t="shared" si="95"/>
        <v>57435</v>
      </c>
      <c r="AV34" s="109">
        <f t="shared" si="95"/>
        <v>57800</v>
      </c>
      <c r="AW34" s="109">
        <f t="shared" si="95"/>
        <v>58165</v>
      </c>
      <c r="AX34" s="109">
        <f t="shared" si="95"/>
        <v>58531</v>
      </c>
      <c r="AY34" s="109">
        <f t="shared" si="95"/>
        <v>58896</v>
      </c>
      <c r="AZ34" s="109">
        <f t="shared" si="95"/>
        <v>59261</v>
      </c>
      <c r="BA34" s="109">
        <f t="shared" si="95"/>
        <v>59626</v>
      </c>
      <c r="BB34" s="109">
        <f t="shared" si="95"/>
        <v>59992</v>
      </c>
      <c r="BC34" s="109">
        <f t="shared" si="95"/>
        <v>60357</v>
      </c>
      <c r="BD34" s="109">
        <f t="shared" si="95"/>
        <v>60722</v>
      </c>
      <c r="BE34" s="109">
        <f t="shared" si="95"/>
        <v>61087</v>
      </c>
      <c r="BF34" s="109">
        <f t="shared" si="95"/>
        <v>61453</v>
      </c>
      <c r="BG34" s="109">
        <f t="shared" si="95"/>
        <v>61818</v>
      </c>
      <c r="BH34" s="109">
        <f t="shared" si="95"/>
        <v>62183</v>
      </c>
      <c r="BI34" s="109">
        <f t="shared" si="95"/>
        <v>62548</v>
      </c>
    </row>
    <row r="35" spans="1:61">
      <c r="A35" s="64"/>
      <c r="B35" s="81"/>
      <c r="C35" s="81"/>
      <c r="E35" s="121" t="s">
        <v>204</v>
      </c>
      <c r="G35" s="7" t="s">
        <v>195</v>
      </c>
      <c r="H35" s="7">
        <f xml:space="preserve"> SUM(J35:BH35)</f>
        <v>1</v>
      </c>
      <c r="J35" s="7">
        <f t="shared" ref="J35:S35" si="96" xml:space="preserve"> IF(J34 = $F33, 1, 0)</f>
        <v>1</v>
      </c>
      <c r="K35" s="7">
        <f t="shared" si="96"/>
        <v>0</v>
      </c>
      <c r="L35" s="7">
        <f t="shared" si="96"/>
        <v>0</v>
      </c>
      <c r="M35" s="7">
        <f t="shared" si="96"/>
        <v>0</v>
      </c>
      <c r="N35" s="7">
        <f t="shared" si="96"/>
        <v>0</v>
      </c>
      <c r="O35" s="7">
        <f t="shared" si="96"/>
        <v>0</v>
      </c>
      <c r="P35" s="7">
        <f t="shared" si="96"/>
        <v>0</v>
      </c>
      <c r="Q35" s="7">
        <f t="shared" si="96"/>
        <v>0</v>
      </c>
      <c r="R35" s="7">
        <f t="shared" si="96"/>
        <v>0</v>
      </c>
      <c r="S35" s="7">
        <f t="shared" si="96"/>
        <v>0</v>
      </c>
      <c r="T35" s="7">
        <f t="shared" ref="T35:AT35" si="97" xml:space="preserve"> IF(T34 = $F33, 1, 0)</f>
        <v>0</v>
      </c>
      <c r="U35" s="7">
        <f t="shared" si="97"/>
        <v>0</v>
      </c>
      <c r="V35" s="7">
        <f t="shared" si="97"/>
        <v>0</v>
      </c>
      <c r="W35" s="7">
        <f t="shared" si="97"/>
        <v>0</v>
      </c>
      <c r="X35" s="7">
        <f t="shared" si="97"/>
        <v>0</v>
      </c>
      <c r="Y35" s="7">
        <f t="shared" si="97"/>
        <v>0</v>
      </c>
      <c r="Z35" s="7">
        <f t="shared" si="97"/>
        <v>0</v>
      </c>
      <c r="AA35" s="7">
        <f t="shared" si="97"/>
        <v>0</v>
      </c>
      <c r="AB35" s="7">
        <f t="shared" si="97"/>
        <v>0</v>
      </c>
      <c r="AC35" s="7">
        <f t="shared" si="97"/>
        <v>0</v>
      </c>
      <c r="AD35" s="7">
        <f t="shared" si="97"/>
        <v>0</v>
      </c>
      <c r="AE35" s="7">
        <f t="shared" si="97"/>
        <v>0</v>
      </c>
      <c r="AF35" s="7">
        <f t="shared" si="97"/>
        <v>0</v>
      </c>
      <c r="AG35" s="7">
        <f t="shared" si="97"/>
        <v>0</v>
      </c>
      <c r="AH35" s="7">
        <f t="shared" si="97"/>
        <v>0</v>
      </c>
      <c r="AI35" s="7">
        <f t="shared" si="97"/>
        <v>0</v>
      </c>
      <c r="AJ35" s="7">
        <f t="shared" si="97"/>
        <v>0</v>
      </c>
      <c r="AK35" s="7">
        <f t="shared" si="97"/>
        <v>0</v>
      </c>
      <c r="AL35" s="7">
        <f t="shared" si="97"/>
        <v>0</v>
      </c>
      <c r="AM35" s="7">
        <f t="shared" si="97"/>
        <v>0</v>
      </c>
      <c r="AN35" s="7">
        <f t="shared" si="97"/>
        <v>0</v>
      </c>
      <c r="AO35" s="7">
        <f t="shared" si="97"/>
        <v>0</v>
      </c>
      <c r="AP35" s="7">
        <f t="shared" si="97"/>
        <v>0</v>
      </c>
      <c r="AQ35" s="7">
        <f t="shared" si="97"/>
        <v>0</v>
      </c>
      <c r="AR35" s="7">
        <f t="shared" si="97"/>
        <v>0</v>
      </c>
      <c r="AS35" s="7">
        <f t="shared" si="97"/>
        <v>0</v>
      </c>
      <c r="AT35" s="7">
        <f t="shared" si="97"/>
        <v>0</v>
      </c>
      <c r="AU35" s="7">
        <f t="shared" ref="AU35:BH35" si="98" xml:space="preserve"> IF(AU34 = $F33, 1, 0)</f>
        <v>0</v>
      </c>
      <c r="AV35" s="7">
        <f t="shared" si="98"/>
        <v>0</v>
      </c>
      <c r="AW35" s="7">
        <f t="shared" si="98"/>
        <v>0</v>
      </c>
      <c r="AX35" s="7">
        <f t="shared" si="98"/>
        <v>0</v>
      </c>
      <c r="AY35" s="7">
        <f t="shared" si="98"/>
        <v>0</v>
      </c>
      <c r="AZ35" s="7">
        <f t="shared" si="98"/>
        <v>0</v>
      </c>
      <c r="BA35" s="7">
        <f t="shared" si="98"/>
        <v>0</v>
      </c>
      <c r="BB35" s="7">
        <f t="shared" si="98"/>
        <v>0</v>
      </c>
      <c r="BC35" s="7">
        <f t="shared" si="98"/>
        <v>0</v>
      </c>
      <c r="BD35" s="7">
        <f t="shared" si="98"/>
        <v>0</v>
      </c>
      <c r="BE35" s="7">
        <f t="shared" si="98"/>
        <v>0</v>
      </c>
      <c r="BF35" s="7">
        <f t="shared" si="98"/>
        <v>0</v>
      </c>
      <c r="BG35" s="7">
        <f t="shared" si="98"/>
        <v>0</v>
      </c>
      <c r="BH35" s="7">
        <f t="shared" si="98"/>
        <v>0</v>
      </c>
      <c r="BI35" s="7">
        <f t="shared" ref="BI35" si="99" xml:space="preserve"> IF(BI34 = $F33, 1, 0)</f>
        <v>0</v>
      </c>
    </row>
    <row r="36" spans="1:61">
      <c r="A36" s="64"/>
      <c r="B36" s="81"/>
      <c r="C36" s="81"/>
      <c r="E36" s="121" t="s">
        <v>205</v>
      </c>
      <c r="G36" s="7" t="s">
        <v>195</v>
      </c>
      <c r="H36" s="7">
        <f xml:space="preserve"> SUM(J36:BH36)</f>
        <v>1</v>
      </c>
      <c r="J36" s="7">
        <f t="shared" ref="J36:S36" si="100" xml:space="preserve"> IF($F33 &gt;= J34, 1, 0)</f>
        <v>1</v>
      </c>
      <c r="K36" s="7">
        <f t="shared" si="100"/>
        <v>0</v>
      </c>
      <c r="L36" s="7">
        <f t="shared" si="100"/>
        <v>0</v>
      </c>
      <c r="M36" s="7">
        <f t="shared" si="100"/>
        <v>0</v>
      </c>
      <c r="N36" s="7">
        <f t="shared" si="100"/>
        <v>0</v>
      </c>
      <c r="O36" s="7">
        <f t="shared" si="100"/>
        <v>0</v>
      </c>
      <c r="P36" s="7">
        <f t="shared" si="100"/>
        <v>0</v>
      </c>
      <c r="Q36" s="7">
        <f t="shared" si="100"/>
        <v>0</v>
      </c>
      <c r="R36" s="7">
        <f t="shared" si="100"/>
        <v>0</v>
      </c>
      <c r="S36" s="7">
        <f t="shared" si="100"/>
        <v>0</v>
      </c>
      <c r="T36" s="7">
        <f t="shared" ref="T36:AT36" si="101" xml:space="preserve"> IF($F33 &gt;= T34, 1, 0)</f>
        <v>0</v>
      </c>
      <c r="U36" s="7">
        <f t="shared" si="101"/>
        <v>0</v>
      </c>
      <c r="V36" s="7">
        <f t="shared" si="101"/>
        <v>0</v>
      </c>
      <c r="W36" s="7">
        <f t="shared" si="101"/>
        <v>0</v>
      </c>
      <c r="X36" s="7">
        <f t="shared" si="101"/>
        <v>0</v>
      </c>
      <c r="Y36" s="7">
        <f t="shared" si="101"/>
        <v>0</v>
      </c>
      <c r="Z36" s="7">
        <f t="shared" si="101"/>
        <v>0</v>
      </c>
      <c r="AA36" s="7">
        <f t="shared" si="101"/>
        <v>0</v>
      </c>
      <c r="AB36" s="7">
        <f t="shared" si="101"/>
        <v>0</v>
      </c>
      <c r="AC36" s="7">
        <f t="shared" si="101"/>
        <v>0</v>
      </c>
      <c r="AD36" s="7">
        <f t="shared" si="101"/>
        <v>0</v>
      </c>
      <c r="AE36" s="7">
        <f t="shared" si="101"/>
        <v>0</v>
      </c>
      <c r="AF36" s="7">
        <f t="shared" si="101"/>
        <v>0</v>
      </c>
      <c r="AG36" s="7">
        <f t="shared" si="101"/>
        <v>0</v>
      </c>
      <c r="AH36" s="7">
        <f t="shared" si="101"/>
        <v>0</v>
      </c>
      <c r="AI36" s="7">
        <f t="shared" si="101"/>
        <v>0</v>
      </c>
      <c r="AJ36" s="7">
        <f t="shared" si="101"/>
        <v>0</v>
      </c>
      <c r="AK36" s="7">
        <f t="shared" si="101"/>
        <v>0</v>
      </c>
      <c r="AL36" s="7">
        <f t="shared" si="101"/>
        <v>0</v>
      </c>
      <c r="AM36" s="7">
        <f t="shared" si="101"/>
        <v>0</v>
      </c>
      <c r="AN36" s="7">
        <f t="shared" si="101"/>
        <v>0</v>
      </c>
      <c r="AO36" s="7">
        <f t="shared" si="101"/>
        <v>0</v>
      </c>
      <c r="AP36" s="7">
        <f t="shared" si="101"/>
        <v>0</v>
      </c>
      <c r="AQ36" s="7">
        <f t="shared" si="101"/>
        <v>0</v>
      </c>
      <c r="AR36" s="7">
        <f t="shared" si="101"/>
        <v>0</v>
      </c>
      <c r="AS36" s="7">
        <f t="shared" si="101"/>
        <v>0</v>
      </c>
      <c r="AT36" s="7">
        <f t="shared" si="101"/>
        <v>0</v>
      </c>
      <c r="AU36" s="7">
        <f t="shared" ref="AU36:BH36" si="102" xml:space="preserve"> IF($F33 &gt;= AU34, 1, 0)</f>
        <v>0</v>
      </c>
      <c r="AV36" s="7">
        <f t="shared" si="102"/>
        <v>0</v>
      </c>
      <c r="AW36" s="7">
        <f t="shared" si="102"/>
        <v>0</v>
      </c>
      <c r="AX36" s="7">
        <f t="shared" si="102"/>
        <v>0</v>
      </c>
      <c r="AY36" s="7">
        <f t="shared" si="102"/>
        <v>0</v>
      </c>
      <c r="AZ36" s="7">
        <f t="shared" si="102"/>
        <v>0</v>
      </c>
      <c r="BA36" s="7">
        <f t="shared" si="102"/>
        <v>0</v>
      </c>
      <c r="BB36" s="7">
        <f t="shared" si="102"/>
        <v>0</v>
      </c>
      <c r="BC36" s="7">
        <f t="shared" si="102"/>
        <v>0</v>
      </c>
      <c r="BD36" s="7">
        <f t="shared" si="102"/>
        <v>0</v>
      </c>
      <c r="BE36" s="7">
        <f t="shared" si="102"/>
        <v>0</v>
      </c>
      <c r="BF36" s="7">
        <f t="shared" si="102"/>
        <v>0</v>
      </c>
      <c r="BG36" s="7">
        <f t="shared" si="102"/>
        <v>0</v>
      </c>
      <c r="BH36" s="7">
        <f t="shared" si="102"/>
        <v>0</v>
      </c>
      <c r="BI36" s="7">
        <f t="shared" ref="BI36" si="103" xml:space="preserve"> IF($F33 &gt;= BI34, 1, 0)</f>
        <v>0</v>
      </c>
    </row>
    <row r="37" spans="1:61" s="60" customFormat="1">
      <c r="A37" s="64"/>
      <c r="B37" s="72"/>
      <c r="C37" s="72"/>
      <c r="D37" s="69"/>
      <c r="E37" s="123" t="s">
        <v>206</v>
      </c>
      <c r="F37" s="25">
        <f xml:space="preserve"> SUM(J36:BH36)</f>
        <v>1</v>
      </c>
      <c r="G37" s="60" t="s">
        <v>207</v>
      </c>
    </row>
    <row r="38" spans="1:61" s="60" customFormat="1">
      <c r="A38" s="64"/>
      <c r="B38" s="72"/>
      <c r="C38" s="72"/>
      <c r="D38" s="69"/>
      <c r="E38" s="123"/>
    </row>
    <row r="39" spans="1:61" s="50" customFormat="1">
      <c r="A39" s="110"/>
      <c r="B39" s="93"/>
      <c r="C39" s="93"/>
      <c r="D39" s="94"/>
      <c r="E39" s="125" t="str">
        <f xml:space="preserve"> InpCol!E$22</f>
        <v>Acquisition date (midnight)</v>
      </c>
      <c r="F39" s="50">
        <f xml:space="preserve"> InpCol!F$22</f>
        <v>45747</v>
      </c>
      <c r="G39" s="50" t="str">
        <f xml:space="preserve"> InpCol!G$22</f>
        <v>date</v>
      </c>
      <c r="H39" s="50">
        <f xml:space="preserve"> InpCol!H$22</f>
        <v>0</v>
      </c>
      <c r="I39" s="50">
        <f xml:space="preserve"> InpCol!I$22</f>
        <v>0</v>
      </c>
      <c r="J39" s="50">
        <f xml:space="preserve"> InpCol!J$22</f>
        <v>0</v>
      </c>
      <c r="K39" s="50">
        <f xml:space="preserve"> InpCol!K$22</f>
        <v>0</v>
      </c>
      <c r="L39" s="50">
        <f xml:space="preserve"> InpCol!L$22</f>
        <v>0</v>
      </c>
      <c r="M39" s="50">
        <f xml:space="preserve"> InpCol!M$22</f>
        <v>0</v>
      </c>
      <c r="N39" s="50">
        <f xml:space="preserve"> InpCol!N$22</f>
        <v>0</v>
      </c>
      <c r="O39" s="50">
        <f xml:space="preserve"> InpCol!O$22</f>
        <v>0</v>
      </c>
      <c r="P39" s="50">
        <f xml:space="preserve"> InpCol!P$22</f>
        <v>0</v>
      </c>
      <c r="Q39" s="50">
        <f xml:space="preserve"> InpCol!Q$22</f>
        <v>0</v>
      </c>
      <c r="R39" s="50">
        <f xml:space="preserve"> InpCol!R$22</f>
        <v>0</v>
      </c>
      <c r="S39" s="50">
        <f xml:space="preserve"> InpCol!S$22</f>
        <v>0</v>
      </c>
      <c r="T39" s="50">
        <f xml:space="preserve"> InpCol!T$22</f>
        <v>0</v>
      </c>
      <c r="U39" s="50">
        <f xml:space="preserve"> InpCol!U$22</f>
        <v>0</v>
      </c>
      <c r="V39" s="50">
        <f xml:space="preserve"> InpCol!V$22</f>
        <v>0</v>
      </c>
      <c r="W39" s="50">
        <f xml:space="preserve"> InpCol!W$22</f>
        <v>0</v>
      </c>
      <c r="X39" s="50">
        <f xml:space="preserve"> InpCol!X$22</f>
        <v>0</v>
      </c>
      <c r="Y39" s="50">
        <f xml:space="preserve"> InpCol!Y$22</f>
        <v>0</v>
      </c>
      <c r="Z39" s="50">
        <f xml:space="preserve"> InpCol!Z$22</f>
        <v>0</v>
      </c>
      <c r="AA39" s="50">
        <f xml:space="preserve"> InpCol!AA$22</f>
        <v>0</v>
      </c>
      <c r="AB39" s="50">
        <f xml:space="preserve"> InpCol!AB$22</f>
        <v>0</v>
      </c>
      <c r="AC39" s="50">
        <f xml:space="preserve"> InpCol!AC$22</f>
        <v>0</v>
      </c>
      <c r="AD39" s="50">
        <f xml:space="preserve"> InpCol!AD$22</f>
        <v>0</v>
      </c>
      <c r="AE39" s="50">
        <f xml:space="preserve"> InpCol!AE$22</f>
        <v>0</v>
      </c>
      <c r="AF39" s="50">
        <f xml:space="preserve"> InpCol!AF$22</f>
        <v>0</v>
      </c>
      <c r="AG39" s="50">
        <f xml:space="preserve"> InpCol!AG$22</f>
        <v>0</v>
      </c>
      <c r="AH39" s="50">
        <f xml:space="preserve"> InpCol!AH$22</f>
        <v>0</v>
      </c>
      <c r="AI39" s="50">
        <f xml:space="preserve"> InpCol!AI$22</f>
        <v>0</v>
      </c>
      <c r="AJ39" s="50">
        <f xml:space="preserve"> InpCol!AJ$22</f>
        <v>0</v>
      </c>
      <c r="AK39" s="50">
        <f xml:space="preserve"> InpCol!AK$22</f>
        <v>0</v>
      </c>
      <c r="AL39" s="50">
        <f xml:space="preserve"> InpCol!AL$22</f>
        <v>0</v>
      </c>
      <c r="AM39" s="50">
        <f xml:space="preserve"> InpCol!AM$22</f>
        <v>0</v>
      </c>
      <c r="AN39" s="50">
        <f xml:space="preserve"> InpCol!AN$22</f>
        <v>0</v>
      </c>
      <c r="AO39" s="50">
        <f xml:space="preserve"> InpCol!AO$22</f>
        <v>0</v>
      </c>
      <c r="AP39" s="50">
        <f xml:space="preserve"> InpCol!AP$22</f>
        <v>0</v>
      </c>
      <c r="AQ39" s="50">
        <f xml:space="preserve"> InpCol!AQ$22</f>
        <v>0</v>
      </c>
      <c r="AR39" s="50">
        <f xml:space="preserve"> InpCol!AR$22</f>
        <v>0</v>
      </c>
      <c r="AS39" s="50">
        <f xml:space="preserve"> InpCol!AS$22</f>
        <v>0</v>
      </c>
      <c r="AT39" s="50">
        <f xml:space="preserve"> InpCol!AT$22</f>
        <v>0</v>
      </c>
      <c r="AU39" s="50">
        <f xml:space="preserve"> InpCol!AU$22</f>
        <v>0</v>
      </c>
      <c r="AV39" s="50">
        <f xml:space="preserve"> InpCol!AV$22</f>
        <v>0</v>
      </c>
      <c r="AW39" s="50">
        <f xml:space="preserve"> InpCol!AW$22</f>
        <v>0</v>
      </c>
      <c r="AX39" s="50">
        <f xml:space="preserve"> InpCol!AX$22</f>
        <v>0</v>
      </c>
      <c r="AY39" s="50">
        <f xml:space="preserve"> InpCol!AY$22</f>
        <v>0</v>
      </c>
      <c r="AZ39" s="50">
        <f xml:space="preserve"> InpCol!AZ$22</f>
        <v>0</v>
      </c>
      <c r="BA39" s="50">
        <f xml:space="preserve"> InpCol!BA$22</f>
        <v>0</v>
      </c>
      <c r="BB39" s="50">
        <f xml:space="preserve"> InpCol!BB$22</f>
        <v>0</v>
      </c>
      <c r="BC39" s="50">
        <f xml:space="preserve"> InpCol!BC$22</f>
        <v>0</v>
      </c>
      <c r="BD39" s="50">
        <f xml:space="preserve"> InpCol!BD$22</f>
        <v>0</v>
      </c>
      <c r="BE39" s="50">
        <f xml:space="preserve"> InpCol!BE$22</f>
        <v>0</v>
      </c>
      <c r="BF39" s="50">
        <f xml:space="preserve"> InpCol!BF$22</f>
        <v>0</v>
      </c>
      <c r="BG39" s="50">
        <f xml:space="preserve"> InpCol!BG$22</f>
        <v>0</v>
      </c>
      <c r="BH39" s="50">
        <f xml:space="preserve"> InpCol!BH$22</f>
        <v>0</v>
      </c>
      <c r="BI39" s="50">
        <f xml:space="preserve"> InpCol!BI$22</f>
        <v>0</v>
      </c>
    </row>
    <row r="40" spans="1:61" s="109" customFormat="1">
      <c r="A40" s="95"/>
      <c r="B40" s="96"/>
      <c r="C40" s="96"/>
      <c r="D40" s="97"/>
      <c r="E40" s="128" t="str">
        <f t="shared" ref="E40:BI40" si="104" xml:space="preserve"> E$24</f>
        <v>Model Period END</v>
      </c>
      <c r="F40" s="109">
        <f t="shared" si="104"/>
        <v>0</v>
      </c>
      <c r="G40" s="109" t="str">
        <f t="shared" si="104"/>
        <v>date</v>
      </c>
      <c r="H40" s="109">
        <f t="shared" si="104"/>
        <v>0</v>
      </c>
      <c r="I40" s="109">
        <f t="shared" si="104"/>
        <v>0</v>
      </c>
      <c r="J40" s="109">
        <f t="shared" si="104"/>
        <v>43921</v>
      </c>
      <c r="K40" s="109">
        <f t="shared" si="104"/>
        <v>44286</v>
      </c>
      <c r="L40" s="109">
        <f t="shared" si="104"/>
        <v>44651</v>
      </c>
      <c r="M40" s="109">
        <f t="shared" si="104"/>
        <v>45016</v>
      </c>
      <c r="N40" s="109">
        <f t="shared" si="104"/>
        <v>45382</v>
      </c>
      <c r="O40" s="109">
        <f t="shared" si="104"/>
        <v>45747</v>
      </c>
      <c r="P40" s="109">
        <f t="shared" si="104"/>
        <v>46112</v>
      </c>
      <c r="Q40" s="109">
        <f t="shared" si="104"/>
        <v>46477</v>
      </c>
      <c r="R40" s="109">
        <f t="shared" si="104"/>
        <v>46843</v>
      </c>
      <c r="S40" s="109">
        <f t="shared" si="104"/>
        <v>47208</v>
      </c>
      <c r="T40" s="109">
        <f t="shared" si="104"/>
        <v>47573</v>
      </c>
      <c r="U40" s="109">
        <f t="shared" si="104"/>
        <v>47938</v>
      </c>
      <c r="V40" s="109">
        <f t="shared" si="104"/>
        <v>48304</v>
      </c>
      <c r="W40" s="109">
        <f t="shared" si="104"/>
        <v>48669</v>
      </c>
      <c r="X40" s="109">
        <f t="shared" si="104"/>
        <v>49034</v>
      </c>
      <c r="Y40" s="109">
        <f t="shared" si="104"/>
        <v>49399</v>
      </c>
      <c r="Z40" s="109">
        <f t="shared" si="104"/>
        <v>49765</v>
      </c>
      <c r="AA40" s="109">
        <f t="shared" si="104"/>
        <v>50130</v>
      </c>
      <c r="AB40" s="109">
        <f t="shared" si="104"/>
        <v>50495</v>
      </c>
      <c r="AC40" s="109">
        <f t="shared" si="104"/>
        <v>50860</v>
      </c>
      <c r="AD40" s="109">
        <f t="shared" si="104"/>
        <v>51226</v>
      </c>
      <c r="AE40" s="109">
        <f t="shared" si="104"/>
        <v>51591</v>
      </c>
      <c r="AF40" s="109">
        <f t="shared" si="104"/>
        <v>51956</v>
      </c>
      <c r="AG40" s="109">
        <f t="shared" si="104"/>
        <v>52321</v>
      </c>
      <c r="AH40" s="109">
        <f t="shared" si="104"/>
        <v>52687</v>
      </c>
      <c r="AI40" s="109">
        <f t="shared" si="104"/>
        <v>53052</v>
      </c>
      <c r="AJ40" s="109">
        <f t="shared" si="104"/>
        <v>53417</v>
      </c>
      <c r="AK40" s="109">
        <f t="shared" si="104"/>
        <v>53782</v>
      </c>
      <c r="AL40" s="109">
        <f t="shared" si="104"/>
        <v>54148</v>
      </c>
      <c r="AM40" s="109">
        <f t="shared" si="104"/>
        <v>54513</v>
      </c>
      <c r="AN40" s="109">
        <f t="shared" si="104"/>
        <v>54878</v>
      </c>
      <c r="AO40" s="109">
        <f t="shared" si="104"/>
        <v>55243</v>
      </c>
      <c r="AP40" s="109">
        <f t="shared" si="104"/>
        <v>55609</v>
      </c>
      <c r="AQ40" s="109">
        <f t="shared" si="104"/>
        <v>55974</v>
      </c>
      <c r="AR40" s="109">
        <f t="shared" si="104"/>
        <v>56339</v>
      </c>
      <c r="AS40" s="109">
        <f t="shared" si="104"/>
        <v>56704</v>
      </c>
      <c r="AT40" s="109">
        <f t="shared" si="104"/>
        <v>57070</v>
      </c>
      <c r="AU40" s="109">
        <f t="shared" si="104"/>
        <v>57435</v>
      </c>
      <c r="AV40" s="109">
        <f t="shared" si="104"/>
        <v>57800</v>
      </c>
      <c r="AW40" s="109">
        <f t="shared" si="104"/>
        <v>58165</v>
      </c>
      <c r="AX40" s="109">
        <f t="shared" si="104"/>
        <v>58531</v>
      </c>
      <c r="AY40" s="109">
        <f t="shared" si="104"/>
        <v>58896</v>
      </c>
      <c r="AZ40" s="109">
        <f t="shared" si="104"/>
        <v>59261</v>
      </c>
      <c r="BA40" s="109">
        <f t="shared" si="104"/>
        <v>59626</v>
      </c>
      <c r="BB40" s="109">
        <f t="shared" si="104"/>
        <v>59992</v>
      </c>
      <c r="BC40" s="109">
        <f t="shared" si="104"/>
        <v>60357</v>
      </c>
      <c r="BD40" s="109">
        <f t="shared" si="104"/>
        <v>60722</v>
      </c>
      <c r="BE40" s="109">
        <f t="shared" si="104"/>
        <v>61087</v>
      </c>
      <c r="BF40" s="109">
        <f t="shared" si="104"/>
        <v>61453</v>
      </c>
      <c r="BG40" s="109">
        <f t="shared" si="104"/>
        <v>61818</v>
      </c>
      <c r="BH40" s="109">
        <f t="shared" si="104"/>
        <v>62183</v>
      </c>
      <c r="BI40" s="109">
        <f t="shared" si="104"/>
        <v>62548</v>
      </c>
    </row>
    <row r="41" spans="1:61" s="49" customFormat="1">
      <c r="A41" s="64"/>
      <c r="B41" s="81"/>
      <c r="C41" s="81"/>
      <c r="D41" s="68"/>
      <c r="E41" s="129" t="s">
        <v>208</v>
      </c>
      <c r="G41" s="49" t="s">
        <v>195</v>
      </c>
      <c r="H41" s="49">
        <f xml:space="preserve"> SUM(J41:BH41)</f>
        <v>1</v>
      </c>
      <c r="J41" s="49">
        <f t="shared" ref="J41:S41" si="105" xml:space="preserve"> IF(J40 = $F39, 1, 0)</f>
        <v>0</v>
      </c>
      <c r="K41" s="49">
        <f t="shared" si="105"/>
        <v>0</v>
      </c>
      <c r="L41" s="49">
        <f t="shared" si="105"/>
        <v>0</v>
      </c>
      <c r="M41" s="49">
        <f t="shared" si="105"/>
        <v>0</v>
      </c>
      <c r="N41" s="49">
        <f t="shared" si="105"/>
        <v>0</v>
      </c>
      <c r="O41" s="49">
        <f t="shared" si="105"/>
        <v>1</v>
      </c>
      <c r="P41" s="49">
        <f t="shared" si="105"/>
        <v>0</v>
      </c>
      <c r="Q41" s="49">
        <f t="shared" si="105"/>
        <v>0</v>
      </c>
      <c r="R41" s="49">
        <f t="shared" si="105"/>
        <v>0</v>
      </c>
      <c r="S41" s="49">
        <f t="shared" si="105"/>
        <v>0</v>
      </c>
      <c r="T41" s="49">
        <f t="shared" ref="T41:AT41" si="106" xml:space="preserve"> IF(T40 = $F39, 1, 0)</f>
        <v>0</v>
      </c>
      <c r="U41" s="49">
        <f t="shared" si="106"/>
        <v>0</v>
      </c>
      <c r="V41" s="49">
        <f t="shared" si="106"/>
        <v>0</v>
      </c>
      <c r="W41" s="49">
        <f t="shared" si="106"/>
        <v>0</v>
      </c>
      <c r="X41" s="49">
        <f t="shared" si="106"/>
        <v>0</v>
      </c>
      <c r="Y41" s="49">
        <f t="shared" si="106"/>
        <v>0</v>
      </c>
      <c r="Z41" s="49">
        <f t="shared" si="106"/>
        <v>0</v>
      </c>
      <c r="AA41" s="49">
        <f t="shared" si="106"/>
        <v>0</v>
      </c>
      <c r="AB41" s="49">
        <f t="shared" si="106"/>
        <v>0</v>
      </c>
      <c r="AC41" s="49">
        <f t="shared" si="106"/>
        <v>0</v>
      </c>
      <c r="AD41" s="49">
        <f t="shared" si="106"/>
        <v>0</v>
      </c>
      <c r="AE41" s="49">
        <f t="shared" si="106"/>
        <v>0</v>
      </c>
      <c r="AF41" s="49">
        <f t="shared" si="106"/>
        <v>0</v>
      </c>
      <c r="AG41" s="49">
        <f t="shared" si="106"/>
        <v>0</v>
      </c>
      <c r="AH41" s="49">
        <f t="shared" si="106"/>
        <v>0</v>
      </c>
      <c r="AI41" s="49">
        <f t="shared" si="106"/>
        <v>0</v>
      </c>
      <c r="AJ41" s="49">
        <f t="shared" si="106"/>
        <v>0</v>
      </c>
      <c r="AK41" s="49">
        <f t="shared" si="106"/>
        <v>0</v>
      </c>
      <c r="AL41" s="49">
        <f t="shared" si="106"/>
        <v>0</v>
      </c>
      <c r="AM41" s="49">
        <f t="shared" si="106"/>
        <v>0</v>
      </c>
      <c r="AN41" s="49">
        <f t="shared" si="106"/>
        <v>0</v>
      </c>
      <c r="AO41" s="49">
        <f t="shared" si="106"/>
        <v>0</v>
      </c>
      <c r="AP41" s="49">
        <f t="shared" si="106"/>
        <v>0</v>
      </c>
      <c r="AQ41" s="49">
        <f t="shared" si="106"/>
        <v>0</v>
      </c>
      <c r="AR41" s="49">
        <f t="shared" si="106"/>
        <v>0</v>
      </c>
      <c r="AS41" s="49">
        <f t="shared" si="106"/>
        <v>0</v>
      </c>
      <c r="AT41" s="49">
        <f t="shared" si="106"/>
        <v>0</v>
      </c>
      <c r="AU41" s="49">
        <f t="shared" ref="AU41:BH41" si="107" xml:space="preserve"> IF(AU40 = $F39, 1, 0)</f>
        <v>0</v>
      </c>
      <c r="AV41" s="49">
        <f t="shared" si="107"/>
        <v>0</v>
      </c>
      <c r="AW41" s="49">
        <f t="shared" si="107"/>
        <v>0</v>
      </c>
      <c r="AX41" s="49">
        <f t="shared" si="107"/>
        <v>0</v>
      </c>
      <c r="AY41" s="49">
        <f t="shared" si="107"/>
        <v>0</v>
      </c>
      <c r="AZ41" s="49">
        <f t="shared" si="107"/>
        <v>0</v>
      </c>
      <c r="BA41" s="49">
        <f t="shared" si="107"/>
        <v>0</v>
      </c>
      <c r="BB41" s="49">
        <f t="shared" si="107"/>
        <v>0</v>
      </c>
      <c r="BC41" s="49">
        <f t="shared" si="107"/>
        <v>0</v>
      </c>
      <c r="BD41" s="49">
        <f t="shared" si="107"/>
        <v>0</v>
      </c>
      <c r="BE41" s="49">
        <f t="shared" si="107"/>
        <v>0</v>
      </c>
      <c r="BF41" s="49">
        <f t="shared" si="107"/>
        <v>0</v>
      </c>
      <c r="BG41" s="49">
        <f t="shared" si="107"/>
        <v>0</v>
      </c>
      <c r="BH41" s="49">
        <f t="shared" si="107"/>
        <v>0</v>
      </c>
      <c r="BI41" s="49">
        <f t="shared" ref="BI41" si="108" xml:space="preserve"> IF(BI40 = $F39, 1, 0)</f>
        <v>0</v>
      </c>
    </row>
    <row r="42" spans="1:61" s="43" customFormat="1">
      <c r="A42" s="95"/>
      <c r="B42" s="98"/>
      <c r="C42" s="98"/>
      <c r="D42" s="99"/>
      <c r="E42" s="123"/>
    </row>
    <row r="43" spans="1:61" s="43" customFormat="1">
      <c r="A43" s="95"/>
      <c r="B43" s="98"/>
      <c r="C43" s="98"/>
      <c r="D43" s="99"/>
      <c r="E43" s="123"/>
    </row>
    <row r="44" spans="1:61" s="15" customFormat="1">
      <c r="A44" s="73" t="s">
        <v>209</v>
      </c>
      <c r="B44" s="74"/>
      <c r="C44" s="74"/>
      <c r="D44" s="75"/>
      <c r="E44" s="122"/>
    </row>
    <row r="45" spans="1:61" s="60" customFormat="1">
      <c r="A45" s="64"/>
      <c r="B45" s="72"/>
      <c r="C45" s="72"/>
      <c r="D45" s="69"/>
      <c r="E45" s="123"/>
    </row>
    <row r="46" spans="1:61">
      <c r="E46" s="121" t="str">
        <f t="shared" ref="E46:BI46" si="109" xml:space="preserve"> E$35</f>
        <v>Last Pre Forecast Flag</v>
      </c>
      <c r="F46" s="7">
        <f t="shared" si="109"/>
        <v>0</v>
      </c>
      <c r="G46" s="7" t="str">
        <f t="shared" si="109"/>
        <v>flag</v>
      </c>
      <c r="H46" s="7">
        <f t="shared" si="109"/>
        <v>1</v>
      </c>
      <c r="I46" s="7">
        <f t="shared" si="109"/>
        <v>0</v>
      </c>
      <c r="J46" s="7">
        <f t="shared" si="109"/>
        <v>1</v>
      </c>
      <c r="K46" s="7">
        <f t="shared" si="109"/>
        <v>0</v>
      </c>
      <c r="L46" s="7">
        <f t="shared" si="109"/>
        <v>0</v>
      </c>
      <c r="M46" s="7">
        <f t="shared" si="109"/>
        <v>0</v>
      </c>
      <c r="N46" s="7">
        <f t="shared" si="109"/>
        <v>0</v>
      </c>
      <c r="O46" s="7">
        <f t="shared" si="109"/>
        <v>0</v>
      </c>
      <c r="P46" s="7">
        <f t="shared" si="109"/>
        <v>0</v>
      </c>
      <c r="Q46" s="7">
        <f t="shared" si="109"/>
        <v>0</v>
      </c>
      <c r="R46" s="7">
        <f t="shared" si="109"/>
        <v>0</v>
      </c>
      <c r="S46" s="7">
        <f t="shared" si="109"/>
        <v>0</v>
      </c>
      <c r="T46" s="7">
        <f t="shared" si="109"/>
        <v>0</v>
      </c>
      <c r="U46" s="7">
        <f t="shared" si="109"/>
        <v>0</v>
      </c>
      <c r="V46" s="7">
        <f t="shared" si="109"/>
        <v>0</v>
      </c>
      <c r="W46" s="7">
        <f t="shared" si="109"/>
        <v>0</v>
      </c>
      <c r="X46" s="7">
        <f t="shared" si="109"/>
        <v>0</v>
      </c>
      <c r="Y46" s="7">
        <f t="shared" si="109"/>
        <v>0</v>
      </c>
      <c r="Z46" s="7">
        <f t="shared" si="109"/>
        <v>0</v>
      </c>
      <c r="AA46" s="7">
        <f t="shared" si="109"/>
        <v>0</v>
      </c>
      <c r="AB46" s="7">
        <f t="shared" si="109"/>
        <v>0</v>
      </c>
      <c r="AC46" s="7">
        <f t="shared" si="109"/>
        <v>0</v>
      </c>
      <c r="AD46" s="7">
        <f t="shared" si="109"/>
        <v>0</v>
      </c>
      <c r="AE46" s="7">
        <f t="shared" si="109"/>
        <v>0</v>
      </c>
      <c r="AF46" s="7">
        <f t="shared" si="109"/>
        <v>0</v>
      </c>
      <c r="AG46" s="7">
        <f t="shared" si="109"/>
        <v>0</v>
      </c>
      <c r="AH46" s="7">
        <f t="shared" si="109"/>
        <v>0</v>
      </c>
      <c r="AI46" s="7">
        <f t="shared" si="109"/>
        <v>0</v>
      </c>
      <c r="AJ46" s="7">
        <f t="shared" si="109"/>
        <v>0</v>
      </c>
      <c r="AK46" s="7">
        <f t="shared" si="109"/>
        <v>0</v>
      </c>
      <c r="AL46" s="7">
        <f t="shared" si="109"/>
        <v>0</v>
      </c>
      <c r="AM46" s="7">
        <f t="shared" si="109"/>
        <v>0</v>
      </c>
      <c r="AN46" s="7">
        <f t="shared" si="109"/>
        <v>0</v>
      </c>
      <c r="AO46" s="7">
        <f t="shared" si="109"/>
        <v>0</v>
      </c>
      <c r="AP46" s="7">
        <f t="shared" si="109"/>
        <v>0</v>
      </c>
      <c r="AQ46" s="7">
        <f t="shared" si="109"/>
        <v>0</v>
      </c>
      <c r="AR46" s="7">
        <f t="shared" si="109"/>
        <v>0</v>
      </c>
      <c r="AS46" s="7">
        <f t="shared" si="109"/>
        <v>0</v>
      </c>
      <c r="AT46" s="7">
        <f t="shared" si="109"/>
        <v>0</v>
      </c>
      <c r="AU46" s="7">
        <f t="shared" si="109"/>
        <v>0</v>
      </c>
      <c r="AV46" s="7">
        <f t="shared" si="109"/>
        <v>0</v>
      </c>
      <c r="AW46" s="7">
        <f t="shared" si="109"/>
        <v>0</v>
      </c>
      <c r="AX46" s="7">
        <f t="shared" si="109"/>
        <v>0</v>
      </c>
      <c r="AY46" s="7">
        <f t="shared" si="109"/>
        <v>0</v>
      </c>
      <c r="AZ46" s="7">
        <f t="shared" si="109"/>
        <v>0</v>
      </c>
      <c r="BA46" s="7">
        <f t="shared" si="109"/>
        <v>0</v>
      </c>
      <c r="BB46" s="7">
        <f t="shared" si="109"/>
        <v>0</v>
      </c>
      <c r="BC46" s="7">
        <f t="shared" si="109"/>
        <v>0</v>
      </c>
      <c r="BD46" s="7">
        <f t="shared" si="109"/>
        <v>0</v>
      </c>
      <c r="BE46" s="7">
        <f t="shared" si="109"/>
        <v>0</v>
      </c>
      <c r="BF46" s="7">
        <f t="shared" si="109"/>
        <v>0</v>
      </c>
      <c r="BG46" s="7">
        <f t="shared" si="109"/>
        <v>0</v>
      </c>
      <c r="BH46" s="7">
        <f t="shared" si="109"/>
        <v>0</v>
      </c>
      <c r="BI46" s="7">
        <f t="shared" si="109"/>
        <v>0</v>
      </c>
    </row>
    <row r="47" spans="1:61">
      <c r="E47" s="121" t="s">
        <v>210</v>
      </c>
      <c r="G47" s="7" t="s">
        <v>195</v>
      </c>
      <c r="H47" s="7">
        <f xml:space="preserve"> SUM(J47:BH47)</f>
        <v>1</v>
      </c>
      <c r="J47" s="7">
        <f t="shared" ref="J47:S47" si="110" xml:space="preserve"> I46</f>
        <v>0</v>
      </c>
      <c r="K47" s="7">
        <f t="shared" si="110"/>
        <v>1</v>
      </c>
      <c r="L47" s="7">
        <f t="shared" si="110"/>
        <v>0</v>
      </c>
      <c r="M47" s="7">
        <f t="shared" si="110"/>
        <v>0</v>
      </c>
      <c r="N47" s="7">
        <f t="shared" si="110"/>
        <v>0</v>
      </c>
      <c r="O47" s="7">
        <f t="shared" si="110"/>
        <v>0</v>
      </c>
      <c r="P47" s="7">
        <f t="shared" si="110"/>
        <v>0</v>
      </c>
      <c r="Q47" s="7">
        <f t="shared" si="110"/>
        <v>0</v>
      </c>
      <c r="R47" s="7">
        <f t="shared" si="110"/>
        <v>0</v>
      </c>
      <c r="S47" s="7">
        <f t="shared" si="110"/>
        <v>0</v>
      </c>
      <c r="T47" s="7">
        <f t="shared" ref="T47" si="111" xml:space="preserve"> S46</f>
        <v>0</v>
      </c>
      <c r="U47" s="7">
        <f t="shared" ref="U47" si="112" xml:space="preserve"> T46</f>
        <v>0</v>
      </c>
      <c r="V47" s="7">
        <f t="shared" ref="V47" si="113" xml:space="preserve"> U46</f>
        <v>0</v>
      </c>
      <c r="W47" s="7">
        <f t="shared" ref="W47" si="114" xml:space="preserve"> V46</f>
        <v>0</v>
      </c>
      <c r="X47" s="7">
        <f t="shared" ref="X47" si="115" xml:space="preserve"> W46</f>
        <v>0</v>
      </c>
      <c r="Y47" s="7">
        <f t="shared" ref="Y47" si="116" xml:space="preserve"> X46</f>
        <v>0</v>
      </c>
      <c r="Z47" s="7">
        <f t="shared" ref="Z47" si="117" xml:space="preserve"> Y46</f>
        <v>0</v>
      </c>
      <c r="AA47" s="7">
        <f t="shared" ref="AA47" si="118" xml:space="preserve"> Z46</f>
        <v>0</v>
      </c>
      <c r="AB47" s="7">
        <f t="shared" ref="AB47" si="119" xml:space="preserve"> AA46</f>
        <v>0</v>
      </c>
      <c r="AC47" s="7">
        <f t="shared" ref="AC47" si="120" xml:space="preserve"> AB46</f>
        <v>0</v>
      </c>
      <c r="AD47" s="7">
        <f t="shared" ref="AD47" si="121" xml:space="preserve"> AC46</f>
        <v>0</v>
      </c>
      <c r="AE47" s="7">
        <f t="shared" ref="AE47" si="122" xml:space="preserve"> AD46</f>
        <v>0</v>
      </c>
      <c r="AF47" s="7">
        <f t="shared" ref="AF47" si="123" xml:space="preserve"> AE46</f>
        <v>0</v>
      </c>
      <c r="AG47" s="7">
        <f t="shared" ref="AG47" si="124" xml:space="preserve"> AF46</f>
        <v>0</v>
      </c>
      <c r="AH47" s="7">
        <f t="shared" ref="AH47" si="125" xml:space="preserve"> AG46</f>
        <v>0</v>
      </c>
      <c r="AI47" s="7">
        <f t="shared" ref="AI47" si="126" xml:space="preserve"> AH46</f>
        <v>0</v>
      </c>
      <c r="AJ47" s="7">
        <f t="shared" ref="AJ47" si="127" xml:space="preserve"> AI46</f>
        <v>0</v>
      </c>
      <c r="AK47" s="7">
        <f t="shared" ref="AK47" si="128" xml:space="preserve"> AJ46</f>
        <v>0</v>
      </c>
      <c r="AL47" s="7">
        <f t="shared" ref="AL47" si="129" xml:space="preserve"> AK46</f>
        <v>0</v>
      </c>
      <c r="AM47" s="7">
        <f t="shared" ref="AM47" si="130" xml:space="preserve"> AL46</f>
        <v>0</v>
      </c>
      <c r="AN47" s="7">
        <f t="shared" ref="AN47" si="131" xml:space="preserve"> AM46</f>
        <v>0</v>
      </c>
      <c r="AO47" s="7">
        <f t="shared" ref="AO47" si="132" xml:space="preserve"> AN46</f>
        <v>0</v>
      </c>
      <c r="AP47" s="7">
        <f t="shared" ref="AP47" si="133" xml:space="preserve"> AO46</f>
        <v>0</v>
      </c>
      <c r="AQ47" s="7">
        <f t="shared" ref="AQ47" si="134" xml:space="preserve"> AP46</f>
        <v>0</v>
      </c>
      <c r="AR47" s="7">
        <f t="shared" ref="AR47" si="135" xml:space="preserve"> AQ46</f>
        <v>0</v>
      </c>
      <c r="AS47" s="7">
        <f t="shared" ref="AS47" si="136" xml:space="preserve"> AR46</f>
        <v>0</v>
      </c>
      <c r="AT47" s="7">
        <f t="shared" ref="AT47" si="137" xml:space="preserve"> AS46</f>
        <v>0</v>
      </c>
      <c r="AU47" s="7">
        <f t="shared" ref="AU47" si="138" xml:space="preserve"> AT46</f>
        <v>0</v>
      </c>
      <c r="AV47" s="7">
        <f t="shared" ref="AV47" si="139" xml:space="preserve"> AU46</f>
        <v>0</v>
      </c>
      <c r="AW47" s="7">
        <f t="shared" ref="AW47" si="140" xml:space="preserve"> AV46</f>
        <v>0</v>
      </c>
      <c r="AX47" s="7">
        <f t="shared" ref="AX47" si="141" xml:space="preserve"> AW46</f>
        <v>0</v>
      </c>
      <c r="AY47" s="7">
        <f t="shared" ref="AY47" si="142" xml:space="preserve"> AX46</f>
        <v>0</v>
      </c>
      <c r="AZ47" s="7">
        <f t="shared" ref="AZ47" si="143" xml:space="preserve"> AY46</f>
        <v>0</v>
      </c>
      <c r="BA47" s="7">
        <f t="shared" ref="BA47" si="144" xml:space="preserve"> AZ46</f>
        <v>0</v>
      </c>
      <c r="BB47" s="7">
        <f t="shared" ref="BB47" si="145" xml:space="preserve"> BA46</f>
        <v>0</v>
      </c>
      <c r="BC47" s="7">
        <f t="shared" ref="BC47" si="146" xml:space="preserve"> BB46</f>
        <v>0</v>
      </c>
      <c r="BD47" s="7">
        <f t="shared" ref="BD47" si="147" xml:space="preserve"> BC46</f>
        <v>0</v>
      </c>
      <c r="BE47" s="7">
        <f t="shared" ref="BE47" si="148" xml:space="preserve"> BD46</f>
        <v>0</v>
      </c>
      <c r="BF47" s="7">
        <f t="shared" ref="BF47" si="149" xml:space="preserve"> BE46</f>
        <v>0</v>
      </c>
      <c r="BG47" s="7">
        <f t="shared" ref="BG47" si="150" xml:space="preserve"> BF46</f>
        <v>0</v>
      </c>
      <c r="BH47" s="7">
        <f t="shared" ref="BH47" si="151" xml:space="preserve"> BG46</f>
        <v>0</v>
      </c>
      <c r="BI47" s="7">
        <f t="shared" ref="BI47" si="152" xml:space="preserve"> BH46</f>
        <v>0</v>
      </c>
    </row>
    <row r="48" spans="1:61"/>
    <row r="49" spans="1:85" s="44" customFormat="1">
      <c r="A49" s="92"/>
      <c r="B49" s="107"/>
      <c r="C49" s="107"/>
      <c r="D49" s="108"/>
      <c r="E49" s="127" t="str">
        <f>InpCol!E$24</f>
        <v>Last forecast date</v>
      </c>
      <c r="F49" s="44">
        <f>InpCol!F$24</f>
        <v>47573</v>
      </c>
      <c r="G49" s="44" t="str">
        <f>InpCol!G$24</f>
        <v>date</v>
      </c>
      <c r="H49" s="44">
        <f>InpCol!H$24</f>
        <v>0</v>
      </c>
      <c r="I49" s="44">
        <f>InpCol!I$24</f>
        <v>0</v>
      </c>
      <c r="J49" s="44">
        <f>InpCol!J$24</f>
        <v>0</v>
      </c>
      <c r="K49" s="44">
        <f>InpCol!K$24</f>
        <v>0</v>
      </c>
      <c r="L49" s="44">
        <f>InpCol!L$24</f>
        <v>0</v>
      </c>
      <c r="M49" s="44">
        <f>InpCol!M$24</f>
        <v>0</v>
      </c>
      <c r="N49" s="44">
        <f>InpCol!N$24</f>
        <v>0</v>
      </c>
      <c r="O49" s="44">
        <f>InpCol!O$24</f>
        <v>0</v>
      </c>
      <c r="P49" s="44">
        <f>InpCol!P$24</f>
        <v>0</v>
      </c>
      <c r="Q49" s="44">
        <f>InpCol!Q$24</f>
        <v>0</v>
      </c>
      <c r="R49" s="44">
        <f>InpCol!R$24</f>
        <v>0</v>
      </c>
      <c r="S49" s="44">
        <f>InpCol!S$24</f>
        <v>0</v>
      </c>
      <c r="T49" s="44">
        <f>InpCol!T$24</f>
        <v>0</v>
      </c>
      <c r="U49" s="44">
        <f>InpCol!U$24</f>
        <v>0</v>
      </c>
      <c r="V49" s="44">
        <f>InpCol!V$24</f>
        <v>0</v>
      </c>
      <c r="W49" s="44">
        <f>InpCol!W$24</f>
        <v>0</v>
      </c>
      <c r="X49" s="44">
        <f>InpCol!X$24</f>
        <v>0</v>
      </c>
      <c r="Y49" s="44">
        <f>InpCol!Y$24</f>
        <v>0</v>
      </c>
      <c r="Z49" s="44">
        <f>InpCol!Z$24</f>
        <v>0</v>
      </c>
      <c r="AA49" s="44">
        <f>InpCol!AA$24</f>
        <v>0</v>
      </c>
      <c r="AB49" s="44">
        <f>InpCol!AB$24</f>
        <v>0</v>
      </c>
      <c r="AC49" s="44">
        <f>InpCol!AC$24</f>
        <v>0</v>
      </c>
      <c r="AD49" s="44">
        <f>InpCol!AD$24</f>
        <v>0</v>
      </c>
      <c r="AE49" s="44">
        <f>InpCol!AE$24</f>
        <v>0</v>
      </c>
      <c r="AF49" s="44">
        <f>InpCol!AF$24</f>
        <v>0</v>
      </c>
      <c r="AG49" s="44">
        <f>InpCol!AG$24</f>
        <v>0</v>
      </c>
      <c r="AH49" s="44">
        <f>InpCol!AH$24</f>
        <v>0</v>
      </c>
      <c r="AI49" s="44">
        <f>InpCol!AI$24</f>
        <v>0</v>
      </c>
      <c r="AJ49" s="44">
        <f>InpCol!AJ$24</f>
        <v>0</v>
      </c>
      <c r="AK49" s="44">
        <f>InpCol!AK$24</f>
        <v>0</v>
      </c>
      <c r="AL49" s="44">
        <f>InpCol!AL$24</f>
        <v>0</v>
      </c>
      <c r="AM49" s="44">
        <f>InpCol!AM$24</f>
        <v>0</v>
      </c>
      <c r="AN49" s="44">
        <f>InpCol!AN$24</f>
        <v>0</v>
      </c>
      <c r="AO49" s="44">
        <f>InpCol!AO$24</f>
        <v>0</v>
      </c>
      <c r="AP49" s="44">
        <f>InpCol!AP$24</f>
        <v>0</v>
      </c>
      <c r="AQ49" s="44">
        <f>InpCol!AQ$24</f>
        <v>0</v>
      </c>
      <c r="AR49" s="44">
        <f>InpCol!AR$24</f>
        <v>0</v>
      </c>
      <c r="AS49" s="44">
        <f>InpCol!AS$24</f>
        <v>0</v>
      </c>
      <c r="AT49" s="44">
        <f>InpCol!AT$24</f>
        <v>0</v>
      </c>
      <c r="AU49" s="44">
        <f>InpCol!AU$24</f>
        <v>0</v>
      </c>
      <c r="AV49" s="44">
        <f>InpCol!AV$24</f>
        <v>0</v>
      </c>
      <c r="AW49" s="44">
        <f>InpCol!AW$24</f>
        <v>0</v>
      </c>
      <c r="AX49" s="44">
        <f>InpCol!AX$24</f>
        <v>0</v>
      </c>
      <c r="AY49" s="44">
        <f>InpCol!AY$24</f>
        <v>0</v>
      </c>
      <c r="AZ49" s="44">
        <f>InpCol!AZ$24</f>
        <v>0</v>
      </c>
      <c r="BA49" s="44">
        <f>InpCol!BA$24</f>
        <v>0</v>
      </c>
      <c r="BB49" s="44">
        <f>InpCol!BB$24</f>
        <v>0</v>
      </c>
      <c r="BC49" s="44">
        <f>InpCol!BC$24</f>
        <v>0</v>
      </c>
      <c r="BD49" s="44">
        <f>InpCol!BD$24</f>
        <v>0</v>
      </c>
      <c r="BE49" s="44">
        <f>InpCol!BE$24</f>
        <v>0</v>
      </c>
      <c r="BF49" s="44">
        <f>InpCol!BF$24</f>
        <v>0</v>
      </c>
      <c r="BG49" s="44">
        <f>InpCol!BG$24</f>
        <v>0</v>
      </c>
      <c r="BH49" s="44">
        <f>InpCol!BH$24</f>
        <v>0</v>
      </c>
      <c r="BI49" s="44">
        <f>InpCol!BI$24</f>
        <v>0</v>
      </c>
    </row>
    <row r="50" spans="1:85">
      <c r="E50" s="130" t="str">
        <f t="shared" ref="E50:BI50" si="153" xml:space="preserve"> E$24</f>
        <v>Model Period END</v>
      </c>
      <c r="F50" s="111">
        <f t="shared" si="153"/>
        <v>0</v>
      </c>
      <c r="G50" s="111" t="str">
        <f t="shared" si="153"/>
        <v>date</v>
      </c>
      <c r="H50" s="111">
        <f t="shared" si="153"/>
        <v>0</v>
      </c>
      <c r="I50" s="112">
        <f t="shared" si="153"/>
        <v>0</v>
      </c>
      <c r="J50" s="111">
        <f t="shared" si="153"/>
        <v>43921</v>
      </c>
      <c r="K50" s="111">
        <f t="shared" si="153"/>
        <v>44286</v>
      </c>
      <c r="L50" s="111">
        <f t="shared" si="153"/>
        <v>44651</v>
      </c>
      <c r="M50" s="111">
        <f t="shared" si="153"/>
        <v>45016</v>
      </c>
      <c r="N50" s="111">
        <f t="shared" si="153"/>
        <v>45382</v>
      </c>
      <c r="O50" s="111">
        <f t="shared" si="153"/>
        <v>45747</v>
      </c>
      <c r="P50" s="111">
        <f t="shared" si="153"/>
        <v>46112</v>
      </c>
      <c r="Q50" s="111">
        <f t="shared" si="153"/>
        <v>46477</v>
      </c>
      <c r="R50" s="111">
        <f t="shared" si="153"/>
        <v>46843</v>
      </c>
      <c r="S50" s="111">
        <f t="shared" si="153"/>
        <v>47208</v>
      </c>
      <c r="T50" s="111">
        <f t="shared" si="153"/>
        <v>47573</v>
      </c>
      <c r="U50" s="111">
        <f t="shared" si="153"/>
        <v>47938</v>
      </c>
      <c r="V50" s="111">
        <f t="shared" si="153"/>
        <v>48304</v>
      </c>
      <c r="W50" s="111">
        <f t="shared" si="153"/>
        <v>48669</v>
      </c>
      <c r="X50" s="111">
        <f t="shared" si="153"/>
        <v>49034</v>
      </c>
      <c r="Y50" s="111">
        <f t="shared" si="153"/>
        <v>49399</v>
      </c>
      <c r="Z50" s="111">
        <f t="shared" si="153"/>
        <v>49765</v>
      </c>
      <c r="AA50" s="111">
        <f t="shared" si="153"/>
        <v>50130</v>
      </c>
      <c r="AB50" s="111">
        <f t="shared" si="153"/>
        <v>50495</v>
      </c>
      <c r="AC50" s="111">
        <f t="shared" si="153"/>
        <v>50860</v>
      </c>
      <c r="AD50" s="111">
        <f t="shared" si="153"/>
        <v>51226</v>
      </c>
      <c r="AE50" s="111">
        <f t="shared" si="153"/>
        <v>51591</v>
      </c>
      <c r="AF50" s="111">
        <f t="shared" si="153"/>
        <v>51956</v>
      </c>
      <c r="AG50" s="111">
        <f t="shared" si="153"/>
        <v>52321</v>
      </c>
      <c r="AH50" s="111">
        <f t="shared" si="153"/>
        <v>52687</v>
      </c>
      <c r="AI50" s="111">
        <f t="shared" si="153"/>
        <v>53052</v>
      </c>
      <c r="AJ50" s="111">
        <f t="shared" si="153"/>
        <v>53417</v>
      </c>
      <c r="AK50" s="111">
        <f t="shared" si="153"/>
        <v>53782</v>
      </c>
      <c r="AL50" s="111">
        <f t="shared" si="153"/>
        <v>54148</v>
      </c>
      <c r="AM50" s="111">
        <f t="shared" si="153"/>
        <v>54513</v>
      </c>
      <c r="AN50" s="111">
        <f t="shared" si="153"/>
        <v>54878</v>
      </c>
      <c r="AO50" s="111">
        <f t="shared" si="153"/>
        <v>55243</v>
      </c>
      <c r="AP50" s="111">
        <f t="shared" si="153"/>
        <v>55609</v>
      </c>
      <c r="AQ50" s="111">
        <f t="shared" si="153"/>
        <v>55974</v>
      </c>
      <c r="AR50" s="111">
        <f t="shared" si="153"/>
        <v>56339</v>
      </c>
      <c r="AS50" s="111">
        <f t="shared" si="153"/>
        <v>56704</v>
      </c>
      <c r="AT50" s="111">
        <f t="shared" si="153"/>
        <v>57070</v>
      </c>
      <c r="AU50" s="111">
        <f t="shared" si="153"/>
        <v>57435</v>
      </c>
      <c r="AV50" s="111">
        <f t="shared" si="153"/>
        <v>57800</v>
      </c>
      <c r="AW50" s="111">
        <f t="shared" si="153"/>
        <v>58165</v>
      </c>
      <c r="AX50" s="111">
        <f t="shared" si="153"/>
        <v>58531</v>
      </c>
      <c r="AY50" s="111">
        <f t="shared" si="153"/>
        <v>58896</v>
      </c>
      <c r="AZ50" s="111">
        <f t="shared" si="153"/>
        <v>59261</v>
      </c>
      <c r="BA50" s="111">
        <f t="shared" si="153"/>
        <v>59626</v>
      </c>
      <c r="BB50" s="111">
        <f t="shared" si="153"/>
        <v>59992</v>
      </c>
      <c r="BC50" s="111">
        <f t="shared" si="153"/>
        <v>60357</v>
      </c>
      <c r="BD50" s="111">
        <f t="shared" si="153"/>
        <v>60722</v>
      </c>
      <c r="BE50" s="111">
        <f t="shared" si="153"/>
        <v>61087</v>
      </c>
      <c r="BF50" s="111">
        <f t="shared" si="153"/>
        <v>61453</v>
      </c>
      <c r="BG50" s="111">
        <f t="shared" si="153"/>
        <v>61818</v>
      </c>
      <c r="BH50" s="111">
        <f t="shared" si="153"/>
        <v>62183</v>
      </c>
      <c r="BI50" s="111">
        <f t="shared" si="153"/>
        <v>62548</v>
      </c>
      <c r="BJ50" s="111"/>
      <c r="BK50" s="111"/>
      <c r="BL50" s="111"/>
      <c r="BM50" s="111"/>
      <c r="BN50" s="111"/>
      <c r="BO50" s="111"/>
      <c r="BP50" s="111"/>
      <c r="BQ50" s="111"/>
      <c r="BR50" s="111"/>
      <c r="BS50" s="111"/>
      <c r="BT50" s="111"/>
      <c r="BU50" s="111"/>
      <c r="BV50" s="111"/>
      <c r="BW50" s="111"/>
      <c r="BX50" s="111"/>
      <c r="BY50" s="111"/>
      <c r="BZ50" s="111"/>
      <c r="CA50" s="111"/>
      <c r="CB50" s="111"/>
      <c r="CC50" s="111"/>
      <c r="CD50" s="111"/>
      <c r="CE50" s="111"/>
      <c r="CF50" s="111"/>
      <c r="CG50" s="111"/>
    </row>
    <row r="51" spans="1:85">
      <c r="E51" s="123" t="s">
        <v>211</v>
      </c>
      <c r="G51" s="7" t="s">
        <v>195</v>
      </c>
      <c r="H51" s="7">
        <f xml:space="preserve"> SUM(J51:BH51)</f>
        <v>1</v>
      </c>
      <c r="J51" s="7">
        <f t="shared" ref="J51:S51" si="154" xml:space="preserve"> IF(AND($F49 &gt; I50, $F49 &lt;= J50), 1, 0)</f>
        <v>0</v>
      </c>
      <c r="K51" s="7">
        <f t="shared" si="154"/>
        <v>0</v>
      </c>
      <c r="L51" s="7">
        <f t="shared" si="154"/>
        <v>0</v>
      </c>
      <c r="M51" s="7">
        <f t="shared" si="154"/>
        <v>0</v>
      </c>
      <c r="N51" s="7">
        <f t="shared" si="154"/>
        <v>0</v>
      </c>
      <c r="O51" s="7">
        <f t="shared" si="154"/>
        <v>0</v>
      </c>
      <c r="P51" s="7">
        <f t="shared" si="154"/>
        <v>0</v>
      </c>
      <c r="Q51" s="7">
        <f t="shared" si="154"/>
        <v>0</v>
      </c>
      <c r="R51" s="7">
        <f t="shared" si="154"/>
        <v>0</v>
      </c>
      <c r="S51" s="7">
        <f t="shared" si="154"/>
        <v>0</v>
      </c>
      <c r="T51" s="7">
        <f t="shared" ref="T51" si="155" xml:space="preserve"> IF(AND($F49 &gt; S50, $F49 &lt;= T50), 1, 0)</f>
        <v>1</v>
      </c>
      <c r="U51" s="7">
        <f t="shared" ref="U51" si="156" xml:space="preserve"> IF(AND($F49 &gt; T50, $F49 &lt;= U50), 1, 0)</f>
        <v>0</v>
      </c>
      <c r="V51" s="7">
        <f t="shared" ref="V51" si="157" xml:space="preserve"> IF(AND($F49 &gt; U50, $F49 &lt;= V50), 1, 0)</f>
        <v>0</v>
      </c>
      <c r="W51" s="7">
        <f t="shared" ref="W51" si="158" xml:space="preserve"> IF(AND($F49 &gt; V50, $F49 &lt;= W50), 1, 0)</f>
        <v>0</v>
      </c>
      <c r="X51" s="7">
        <f t="shared" ref="X51" si="159" xml:space="preserve"> IF(AND($F49 &gt; W50, $F49 &lt;= X50), 1, 0)</f>
        <v>0</v>
      </c>
      <c r="Y51" s="7">
        <f t="shared" ref="Y51" si="160" xml:space="preserve"> IF(AND($F49 &gt; X50, $F49 &lt;= Y50), 1, 0)</f>
        <v>0</v>
      </c>
      <c r="Z51" s="7">
        <f t="shared" ref="Z51" si="161" xml:space="preserve"> IF(AND($F49 &gt; Y50, $F49 &lt;= Z50), 1, 0)</f>
        <v>0</v>
      </c>
      <c r="AA51" s="7">
        <f t="shared" ref="AA51" si="162" xml:space="preserve"> IF(AND($F49 &gt; Z50, $F49 &lt;= AA50), 1, 0)</f>
        <v>0</v>
      </c>
      <c r="AB51" s="7">
        <f t="shared" ref="AB51" si="163" xml:space="preserve"> IF(AND($F49 &gt; AA50, $F49 &lt;= AB50), 1, 0)</f>
        <v>0</v>
      </c>
      <c r="AC51" s="7">
        <f t="shared" ref="AC51" si="164" xml:space="preserve"> IF(AND($F49 &gt; AB50, $F49 &lt;= AC50), 1, 0)</f>
        <v>0</v>
      </c>
      <c r="AD51" s="7">
        <f t="shared" ref="AD51" si="165" xml:space="preserve"> IF(AND($F49 &gt; AC50, $F49 &lt;= AD50), 1, 0)</f>
        <v>0</v>
      </c>
      <c r="AE51" s="7">
        <f t="shared" ref="AE51" si="166" xml:space="preserve"> IF(AND($F49 &gt; AD50, $F49 &lt;= AE50), 1, 0)</f>
        <v>0</v>
      </c>
      <c r="AF51" s="7">
        <f t="shared" ref="AF51" si="167" xml:space="preserve"> IF(AND($F49 &gt; AE50, $F49 &lt;= AF50), 1, 0)</f>
        <v>0</v>
      </c>
      <c r="AG51" s="7">
        <f t="shared" ref="AG51" si="168" xml:space="preserve"> IF(AND($F49 &gt; AF50, $F49 &lt;= AG50), 1, 0)</f>
        <v>0</v>
      </c>
      <c r="AH51" s="7">
        <f t="shared" ref="AH51" si="169" xml:space="preserve"> IF(AND($F49 &gt; AG50, $F49 &lt;= AH50), 1, 0)</f>
        <v>0</v>
      </c>
      <c r="AI51" s="7">
        <f t="shared" ref="AI51" si="170" xml:space="preserve"> IF(AND($F49 &gt; AH50, $F49 &lt;= AI50), 1, 0)</f>
        <v>0</v>
      </c>
      <c r="AJ51" s="7">
        <f t="shared" ref="AJ51" si="171" xml:space="preserve"> IF(AND($F49 &gt; AI50, $F49 &lt;= AJ50), 1, 0)</f>
        <v>0</v>
      </c>
      <c r="AK51" s="7">
        <f t="shared" ref="AK51" si="172" xml:space="preserve"> IF(AND($F49 &gt; AJ50, $F49 &lt;= AK50), 1, 0)</f>
        <v>0</v>
      </c>
      <c r="AL51" s="7">
        <f t="shared" ref="AL51" si="173" xml:space="preserve"> IF(AND($F49 &gt; AK50, $F49 &lt;= AL50), 1, 0)</f>
        <v>0</v>
      </c>
      <c r="AM51" s="7">
        <f t="shared" ref="AM51" si="174" xml:space="preserve"> IF(AND($F49 &gt; AL50, $F49 &lt;= AM50), 1, 0)</f>
        <v>0</v>
      </c>
      <c r="AN51" s="7">
        <f t="shared" ref="AN51" si="175" xml:space="preserve"> IF(AND($F49 &gt; AM50, $F49 &lt;= AN50), 1, 0)</f>
        <v>0</v>
      </c>
      <c r="AO51" s="7">
        <f t="shared" ref="AO51" si="176" xml:space="preserve"> IF(AND($F49 &gt; AN50, $F49 &lt;= AO50), 1, 0)</f>
        <v>0</v>
      </c>
      <c r="AP51" s="7">
        <f t="shared" ref="AP51" si="177" xml:space="preserve"> IF(AND($F49 &gt; AO50, $F49 &lt;= AP50), 1, 0)</f>
        <v>0</v>
      </c>
      <c r="AQ51" s="7">
        <f t="shared" ref="AQ51" si="178" xml:space="preserve"> IF(AND($F49 &gt; AP50, $F49 &lt;= AQ50), 1, 0)</f>
        <v>0</v>
      </c>
      <c r="AR51" s="7">
        <f t="shared" ref="AR51" si="179" xml:space="preserve"> IF(AND($F49 &gt; AQ50, $F49 &lt;= AR50), 1, 0)</f>
        <v>0</v>
      </c>
      <c r="AS51" s="7">
        <f t="shared" ref="AS51" si="180" xml:space="preserve"> IF(AND($F49 &gt; AR50, $F49 &lt;= AS50), 1, 0)</f>
        <v>0</v>
      </c>
      <c r="AT51" s="7">
        <f t="shared" ref="AT51" si="181" xml:space="preserve"> IF(AND($F49 &gt; AS50, $F49 &lt;= AT50), 1, 0)</f>
        <v>0</v>
      </c>
      <c r="AU51" s="7">
        <f t="shared" ref="AU51" si="182" xml:space="preserve"> IF(AND($F49 &gt; AT50, $F49 &lt;= AU50), 1, 0)</f>
        <v>0</v>
      </c>
      <c r="AV51" s="7">
        <f t="shared" ref="AV51" si="183" xml:space="preserve"> IF(AND($F49 &gt; AU50, $F49 &lt;= AV50), 1, 0)</f>
        <v>0</v>
      </c>
      <c r="AW51" s="7">
        <f t="shared" ref="AW51" si="184" xml:space="preserve"> IF(AND($F49 &gt; AV50, $F49 &lt;= AW50), 1, 0)</f>
        <v>0</v>
      </c>
      <c r="AX51" s="7">
        <f t="shared" ref="AX51" si="185" xml:space="preserve"> IF(AND($F49 &gt; AW50, $F49 &lt;= AX50), 1, 0)</f>
        <v>0</v>
      </c>
      <c r="AY51" s="7">
        <f t="shared" ref="AY51" si="186" xml:space="preserve"> IF(AND($F49 &gt; AX50, $F49 &lt;= AY50), 1, 0)</f>
        <v>0</v>
      </c>
      <c r="AZ51" s="7">
        <f t="shared" ref="AZ51" si="187" xml:space="preserve"> IF(AND($F49 &gt; AY50, $F49 &lt;= AZ50), 1, 0)</f>
        <v>0</v>
      </c>
      <c r="BA51" s="7">
        <f t="shared" ref="BA51" si="188" xml:space="preserve"> IF(AND($F49 &gt; AZ50, $F49 &lt;= BA50), 1, 0)</f>
        <v>0</v>
      </c>
      <c r="BB51" s="7">
        <f t="shared" ref="BB51" si="189" xml:space="preserve"> IF(AND($F49 &gt; BA50, $F49 &lt;= BB50), 1, 0)</f>
        <v>0</v>
      </c>
      <c r="BC51" s="7">
        <f t="shared" ref="BC51" si="190" xml:space="preserve"> IF(AND($F49 &gt; BB50, $F49 &lt;= BC50), 1, 0)</f>
        <v>0</v>
      </c>
      <c r="BD51" s="7">
        <f t="shared" ref="BD51" si="191" xml:space="preserve"> IF(AND($F49 &gt; BC50, $F49 &lt;= BD50), 1, 0)</f>
        <v>0</v>
      </c>
      <c r="BE51" s="7">
        <f t="shared" ref="BE51" si="192" xml:space="preserve"> IF(AND($F49 &gt; BD50, $F49 &lt;= BE50), 1, 0)</f>
        <v>0</v>
      </c>
      <c r="BF51" s="7">
        <f t="shared" ref="BF51" si="193" xml:space="preserve"> IF(AND($F49 &gt; BE50, $F49 &lt;= BF50), 1, 0)</f>
        <v>0</v>
      </c>
      <c r="BG51" s="7">
        <f t="shared" ref="BG51" si="194" xml:space="preserve"> IF(AND($F49 &gt; BF50, $F49 &lt;= BG50), 1, 0)</f>
        <v>0</v>
      </c>
      <c r="BH51" s="7">
        <f t="shared" ref="BH51" si="195" xml:space="preserve"> IF(AND($F49 &gt; BG50, $F49 &lt;= BH50), 1, 0)</f>
        <v>0</v>
      </c>
      <c r="BI51" s="7">
        <f t="shared" ref="BI51" si="196" xml:space="preserve"> IF(AND($F49 &gt; BH50, $F49 &lt;= BI50), 1, 0)</f>
        <v>0</v>
      </c>
    </row>
    <row r="52" spans="1:85">
      <c r="E52" s="123"/>
    </row>
    <row r="53" spans="1:85">
      <c r="E53" s="123" t="str">
        <f t="shared" ref="E53:BI53" si="197" xml:space="preserve"> E$47</f>
        <v>1st Forecast Period Flag</v>
      </c>
      <c r="F53" s="60">
        <f t="shared" si="197"/>
        <v>0</v>
      </c>
      <c r="G53" s="60" t="str">
        <f t="shared" si="197"/>
        <v>flag</v>
      </c>
      <c r="H53" s="60">
        <f t="shared" si="197"/>
        <v>1</v>
      </c>
      <c r="I53" s="60">
        <f t="shared" si="197"/>
        <v>0</v>
      </c>
      <c r="J53" s="60">
        <f t="shared" si="197"/>
        <v>0</v>
      </c>
      <c r="K53" s="60">
        <f t="shared" si="197"/>
        <v>1</v>
      </c>
      <c r="L53" s="60">
        <f t="shared" si="197"/>
        <v>0</v>
      </c>
      <c r="M53" s="60">
        <f t="shared" si="197"/>
        <v>0</v>
      </c>
      <c r="N53" s="60">
        <f t="shared" si="197"/>
        <v>0</v>
      </c>
      <c r="O53" s="60">
        <f t="shared" si="197"/>
        <v>0</v>
      </c>
      <c r="P53" s="60">
        <f t="shared" si="197"/>
        <v>0</v>
      </c>
      <c r="Q53" s="60">
        <f t="shared" si="197"/>
        <v>0</v>
      </c>
      <c r="R53" s="60">
        <f t="shared" si="197"/>
        <v>0</v>
      </c>
      <c r="S53" s="60">
        <f t="shared" si="197"/>
        <v>0</v>
      </c>
      <c r="T53" s="60">
        <f t="shared" si="197"/>
        <v>0</v>
      </c>
      <c r="U53" s="60">
        <f t="shared" si="197"/>
        <v>0</v>
      </c>
      <c r="V53" s="60">
        <f t="shared" si="197"/>
        <v>0</v>
      </c>
      <c r="W53" s="60">
        <f t="shared" si="197"/>
        <v>0</v>
      </c>
      <c r="X53" s="60">
        <f t="shared" si="197"/>
        <v>0</v>
      </c>
      <c r="Y53" s="60">
        <f t="shared" si="197"/>
        <v>0</v>
      </c>
      <c r="Z53" s="60">
        <f t="shared" si="197"/>
        <v>0</v>
      </c>
      <c r="AA53" s="60">
        <f t="shared" si="197"/>
        <v>0</v>
      </c>
      <c r="AB53" s="60">
        <f t="shared" si="197"/>
        <v>0</v>
      </c>
      <c r="AC53" s="60">
        <f t="shared" si="197"/>
        <v>0</v>
      </c>
      <c r="AD53" s="60">
        <f t="shared" si="197"/>
        <v>0</v>
      </c>
      <c r="AE53" s="60">
        <f t="shared" si="197"/>
        <v>0</v>
      </c>
      <c r="AF53" s="60">
        <f t="shared" si="197"/>
        <v>0</v>
      </c>
      <c r="AG53" s="60">
        <f t="shared" si="197"/>
        <v>0</v>
      </c>
      <c r="AH53" s="60">
        <f t="shared" si="197"/>
        <v>0</v>
      </c>
      <c r="AI53" s="60">
        <f t="shared" si="197"/>
        <v>0</v>
      </c>
      <c r="AJ53" s="60">
        <f t="shared" si="197"/>
        <v>0</v>
      </c>
      <c r="AK53" s="60">
        <f t="shared" si="197"/>
        <v>0</v>
      </c>
      <c r="AL53" s="60">
        <f t="shared" si="197"/>
        <v>0</v>
      </c>
      <c r="AM53" s="60">
        <f t="shared" si="197"/>
        <v>0</v>
      </c>
      <c r="AN53" s="60">
        <f t="shared" si="197"/>
        <v>0</v>
      </c>
      <c r="AO53" s="60">
        <f t="shared" si="197"/>
        <v>0</v>
      </c>
      <c r="AP53" s="60">
        <f t="shared" si="197"/>
        <v>0</v>
      </c>
      <c r="AQ53" s="60">
        <f t="shared" si="197"/>
        <v>0</v>
      </c>
      <c r="AR53" s="60">
        <f t="shared" si="197"/>
        <v>0</v>
      </c>
      <c r="AS53" s="60">
        <f t="shared" si="197"/>
        <v>0</v>
      </c>
      <c r="AT53" s="60">
        <f t="shared" si="197"/>
        <v>0</v>
      </c>
      <c r="AU53" s="60">
        <f t="shared" si="197"/>
        <v>0</v>
      </c>
      <c r="AV53" s="60">
        <f t="shared" si="197"/>
        <v>0</v>
      </c>
      <c r="AW53" s="60">
        <f t="shared" si="197"/>
        <v>0</v>
      </c>
      <c r="AX53" s="60">
        <f t="shared" si="197"/>
        <v>0</v>
      </c>
      <c r="AY53" s="60">
        <f t="shared" si="197"/>
        <v>0</v>
      </c>
      <c r="AZ53" s="60">
        <f t="shared" si="197"/>
        <v>0</v>
      </c>
      <c r="BA53" s="60">
        <f t="shared" si="197"/>
        <v>0</v>
      </c>
      <c r="BB53" s="60">
        <f t="shared" si="197"/>
        <v>0</v>
      </c>
      <c r="BC53" s="60">
        <f t="shared" si="197"/>
        <v>0</v>
      </c>
      <c r="BD53" s="60">
        <f t="shared" si="197"/>
        <v>0</v>
      </c>
      <c r="BE53" s="60">
        <f t="shared" si="197"/>
        <v>0</v>
      </c>
      <c r="BF53" s="60">
        <f t="shared" si="197"/>
        <v>0</v>
      </c>
      <c r="BG53" s="60">
        <f t="shared" si="197"/>
        <v>0</v>
      </c>
      <c r="BH53" s="60">
        <f t="shared" si="197"/>
        <v>0</v>
      </c>
      <c r="BI53" s="60">
        <f t="shared" si="197"/>
        <v>0</v>
      </c>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row>
    <row r="54" spans="1:85">
      <c r="E54" s="123" t="str">
        <f t="shared" ref="E54:BI54" si="198" xml:space="preserve"> E$51</f>
        <v>Last Forecast Period Flag</v>
      </c>
      <c r="F54" s="60">
        <f t="shared" si="198"/>
        <v>0</v>
      </c>
      <c r="G54" s="60" t="str">
        <f t="shared" si="198"/>
        <v>flag</v>
      </c>
      <c r="H54" s="60">
        <f t="shared" si="198"/>
        <v>1</v>
      </c>
      <c r="I54" s="13">
        <f t="shared" si="198"/>
        <v>0</v>
      </c>
      <c r="J54" s="60">
        <f t="shared" si="198"/>
        <v>0</v>
      </c>
      <c r="K54" s="60">
        <f t="shared" si="198"/>
        <v>0</v>
      </c>
      <c r="L54" s="60">
        <f t="shared" si="198"/>
        <v>0</v>
      </c>
      <c r="M54" s="60">
        <f t="shared" si="198"/>
        <v>0</v>
      </c>
      <c r="N54" s="60">
        <f t="shared" si="198"/>
        <v>0</v>
      </c>
      <c r="O54" s="60">
        <f t="shared" si="198"/>
        <v>0</v>
      </c>
      <c r="P54" s="60">
        <f t="shared" si="198"/>
        <v>0</v>
      </c>
      <c r="Q54" s="60">
        <f t="shared" si="198"/>
        <v>0</v>
      </c>
      <c r="R54" s="60">
        <f t="shared" si="198"/>
        <v>0</v>
      </c>
      <c r="S54" s="60">
        <f t="shared" si="198"/>
        <v>0</v>
      </c>
      <c r="T54" s="60">
        <f t="shared" si="198"/>
        <v>1</v>
      </c>
      <c r="U54" s="60">
        <f t="shared" si="198"/>
        <v>0</v>
      </c>
      <c r="V54" s="60">
        <f t="shared" si="198"/>
        <v>0</v>
      </c>
      <c r="W54" s="60">
        <f t="shared" si="198"/>
        <v>0</v>
      </c>
      <c r="X54" s="60">
        <f t="shared" si="198"/>
        <v>0</v>
      </c>
      <c r="Y54" s="60">
        <f t="shared" si="198"/>
        <v>0</v>
      </c>
      <c r="Z54" s="60">
        <f t="shared" si="198"/>
        <v>0</v>
      </c>
      <c r="AA54" s="60">
        <f t="shared" si="198"/>
        <v>0</v>
      </c>
      <c r="AB54" s="60">
        <f t="shared" si="198"/>
        <v>0</v>
      </c>
      <c r="AC54" s="60">
        <f t="shared" si="198"/>
        <v>0</v>
      </c>
      <c r="AD54" s="60">
        <f t="shared" si="198"/>
        <v>0</v>
      </c>
      <c r="AE54" s="60">
        <f t="shared" si="198"/>
        <v>0</v>
      </c>
      <c r="AF54" s="60">
        <f t="shared" si="198"/>
        <v>0</v>
      </c>
      <c r="AG54" s="60">
        <f t="shared" si="198"/>
        <v>0</v>
      </c>
      <c r="AH54" s="60">
        <f t="shared" si="198"/>
        <v>0</v>
      </c>
      <c r="AI54" s="60">
        <f t="shared" si="198"/>
        <v>0</v>
      </c>
      <c r="AJ54" s="60">
        <f t="shared" si="198"/>
        <v>0</v>
      </c>
      <c r="AK54" s="60">
        <f t="shared" si="198"/>
        <v>0</v>
      </c>
      <c r="AL54" s="60">
        <f t="shared" si="198"/>
        <v>0</v>
      </c>
      <c r="AM54" s="60">
        <f t="shared" si="198"/>
        <v>0</v>
      </c>
      <c r="AN54" s="60">
        <f t="shared" si="198"/>
        <v>0</v>
      </c>
      <c r="AO54" s="60">
        <f t="shared" si="198"/>
        <v>0</v>
      </c>
      <c r="AP54" s="60">
        <f t="shared" si="198"/>
        <v>0</v>
      </c>
      <c r="AQ54" s="60">
        <f t="shared" si="198"/>
        <v>0</v>
      </c>
      <c r="AR54" s="60">
        <f t="shared" si="198"/>
        <v>0</v>
      </c>
      <c r="AS54" s="60">
        <f t="shared" si="198"/>
        <v>0</v>
      </c>
      <c r="AT54" s="60">
        <f t="shared" si="198"/>
        <v>0</v>
      </c>
      <c r="AU54" s="60">
        <f t="shared" si="198"/>
        <v>0</v>
      </c>
      <c r="AV54" s="60">
        <f t="shared" si="198"/>
        <v>0</v>
      </c>
      <c r="AW54" s="60">
        <f t="shared" si="198"/>
        <v>0</v>
      </c>
      <c r="AX54" s="60">
        <f t="shared" si="198"/>
        <v>0</v>
      </c>
      <c r="AY54" s="60">
        <f t="shared" si="198"/>
        <v>0</v>
      </c>
      <c r="AZ54" s="60">
        <f t="shared" si="198"/>
        <v>0</v>
      </c>
      <c r="BA54" s="60">
        <f t="shared" si="198"/>
        <v>0</v>
      </c>
      <c r="BB54" s="60">
        <f t="shared" si="198"/>
        <v>0</v>
      </c>
      <c r="BC54" s="60">
        <f t="shared" si="198"/>
        <v>0</v>
      </c>
      <c r="BD54" s="60">
        <f t="shared" si="198"/>
        <v>0</v>
      </c>
      <c r="BE54" s="60">
        <f t="shared" si="198"/>
        <v>0</v>
      </c>
      <c r="BF54" s="60">
        <f t="shared" si="198"/>
        <v>0</v>
      </c>
      <c r="BG54" s="60">
        <f t="shared" si="198"/>
        <v>0</v>
      </c>
      <c r="BH54" s="60">
        <f t="shared" si="198"/>
        <v>0</v>
      </c>
      <c r="BI54" s="60">
        <f t="shared" si="198"/>
        <v>0</v>
      </c>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row>
    <row r="55" spans="1:85" s="46" customFormat="1">
      <c r="A55" s="65"/>
      <c r="B55" s="72"/>
      <c r="C55" s="72"/>
      <c r="D55" s="68"/>
      <c r="E55" s="126" t="s">
        <v>212</v>
      </c>
      <c r="G55" s="46" t="s">
        <v>195</v>
      </c>
      <c r="H55" s="46">
        <f xml:space="preserve"> SUM(J55:BH55)</f>
        <v>10</v>
      </c>
      <c r="I55" s="47"/>
      <c r="J55" s="46">
        <f t="shared" ref="J55:S55" si="199" xml:space="preserve"> J53 - I54 + I55</f>
        <v>0</v>
      </c>
      <c r="K55" s="46">
        <f t="shared" si="199"/>
        <v>1</v>
      </c>
      <c r="L55" s="46">
        <f t="shared" si="199"/>
        <v>1</v>
      </c>
      <c r="M55" s="46">
        <f t="shared" si="199"/>
        <v>1</v>
      </c>
      <c r="N55" s="46">
        <f t="shared" si="199"/>
        <v>1</v>
      </c>
      <c r="O55" s="46">
        <f t="shared" si="199"/>
        <v>1</v>
      </c>
      <c r="P55" s="46">
        <f t="shared" si="199"/>
        <v>1</v>
      </c>
      <c r="Q55" s="46">
        <f t="shared" si="199"/>
        <v>1</v>
      </c>
      <c r="R55" s="46">
        <f t="shared" si="199"/>
        <v>1</v>
      </c>
      <c r="S55" s="46">
        <f t="shared" si="199"/>
        <v>1</v>
      </c>
      <c r="T55" s="46">
        <f xml:space="preserve"> T53 - S54 + S55</f>
        <v>1</v>
      </c>
      <c r="U55" s="46">
        <f t="shared" ref="U55" si="200" xml:space="preserve"> U53 - T54 + T55</f>
        <v>0</v>
      </c>
      <c r="V55" s="46">
        <f t="shared" ref="V55" si="201" xml:space="preserve"> V53 - U54 + U55</f>
        <v>0</v>
      </c>
      <c r="W55" s="46">
        <f t="shared" ref="W55" si="202" xml:space="preserve"> W53 - V54 + V55</f>
        <v>0</v>
      </c>
      <c r="X55" s="46">
        <f t="shared" ref="X55" si="203" xml:space="preserve"> X53 - W54 + W55</f>
        <v>0</v>
      </c>
      <c r="Y55" s="46">
        <f t="shared" ref="Y55" si="204" xml:space="preserve"> Y53 - X54 + X55</f>
        <v>0</v>
      </c>
      <c r="Z55" s="46">
        <f t="shared" ref="Z55" si="205" xml:space="preserve"> Z53 - Y54 + Y55</f>
        <v>0</v>
      </c>
      <c r="AA55" s="46">
        <f t="shared" ref="AA55" si="206" xml:space="preserve"> AA53 - Z54 + Z55</f>
        <v>0</v>
      </c>
      <c r="AB55" s="46">
        <f t="shared" ref="AB55" si="207" xml:space="preserve"> AB53 - AA54 + AA55</f>
        <v>0</v>
      </c>
      <c r="AC55" s="46">
        <f t="shared" ref="AC55" si="208" xml:space="preserve"> AC53 - AB54 + AB55</f>
        <v>0</v>
      </c>
      <c r="AD55" s="46">
        <f t="shared" ref="AD55" si="209" xml:space="preserve"> AD53 - AC54 + AC55</f>
        <v>0</v>
      </c>
      <c r="AE55" s="46">
        <f t="shared" ref="AE55" si="210" xml:space="preserve"> AE53 - AD54 + AD55</f>
        <v>0</v>
      </c>
      <c r="AF55" s="46">
        <f t="shared" ref="AF55" si="211" xml:space="preserve"> AF53 - AE54 + AE55</f>
        <v>0</v>
      </c>
      <c r="AG55" s="46">
        <f t="shared" ref="AG55" si="212" xml:space="preserve"> AG53 - AF54 + AF55</f>
        <v>0</v>
      </c>
      <c r="AH55" s="46">
        <f t="shared" ref="AH55" si="213" xml:space="preserve"> AH53 - AG54 + AG55</f>
        <v>0</v>
      </c>
      <c r="AI55" s="46">
        <f t="shared" ref="AI55" si="214" xml:space="preserve"> AI53 - AH54 + AH55</f>
        <v>0</v>
      </c>
      <c r="AJ55" s="46">
        <f t="shared" ref="AJ55" si="215" xml:space="preserve"> AJ53 - AI54 + AI55</f>
        <v>0</v>
      </c>
      <c r="AK55" s="46">
        <f t="shared" ref="AK55" si="216" xml:space="preserve"> AK53 - AJ54 + AJ55</f>
        <v>0</v>
      </c>
      <c r="AL55" s="46">
        <f t="shared" ref="AL55" si="217" xml:space="preserve"> AL53 - AK54 + AK55</f>
        <v>0</v>
      </c>
      <c r="AM55" s="46">
        <f t="shared" ref="AM55" si="218" xml:space="preserve"> AM53 - AL54 + AL55</f>
        <v>0</v>
      </c>
      <c r="AN55" s="46">
        <f t="shared" ref="AN55" si="219" xml:space="preserve"> AN53 - AM54 + AM55</f>
        <v>0</v>
      </c>
      <c r="AO55" s="46">
        <f t="shared" ref="AO55" si="220" xml:space="preserve"> AO53 - AN54 + AN55</f>
        <v>0</v>
      </c>
      <c r="AP55" s="46">
        <f t="shared" ref="AP55" si="221" xml:space="preserve"> AP53 - AO54 + AO55</f>
        <v>0</v>
      </c>
      <c r="AQ55" s="46">
        <f t="shared" ref="AQ55" si="222" xml:space="preserve"> AQ53 - AP54 + AP55</f>
        <v>0</v>
      </c>
      <c r="AR55" s="46">
        <f t="shared" ref="AR55" si="223" xml:space="preserve"> AR53 - AQ54 + AQ55</f>
        <v>0</v>
      </c>
      <c r="AS55" s="46">
        <f t="shared" ref="AS55" si="224" xml:space="preserve"> AS53 - AR54 + AR55</f>
        <v>0</v>
      </c>
      <c r="AT55" s="46">
        <f t="shared" ref="AT55" si="225" xml:space="preserve"> AT53 - AS54 + AS55</f>
        <v>0</v>
      </c>
      <c r="AU55" s="46">
        <f t="shared" ref="AU55" si="226" xml:space="preserve"> AU53 - AT54 + AT55</f>
        <v>0</v>
      </c>
      <c r="AV55" s="46">
        <f t="shared" ref="AV55" si="227" xml:space="preserve"> AV53 - AU54 + AU55</f>
        <v>0</v>
      </c>
      <c r="AW55" s="46">
        <f t="shared" ref="AW55" si="228" xml:space="preserve"> AW53 - AV54 + AV55</f>
        <v>0</v>
      </c>
      <c r="AX55" s="46">
        <f t="shared" ref="AX55" si="229" xml:space="preserve"> AX53 - AW54 + AW55</f>
        <v>0</v>
      </c>
      <c r="AY55" s="46">
        <f t="shared" ref="AY55" si="230" xml:space="preserve"> AY53 - AX54 + AX55</f>
        <v>0</v>
      </c>
      <c r="AZ55" s="46">
        <f t="shared" ref="AZ55" si="231" xml:space="preserve"> AZ53 - AY54 + AY55</f>
        <v>0</v>
      </c>
      <c r="BA55" s="46">
        <f t="shared" ref="BA55" si="232" xml:space="preserve"> BA53 - AZ54 + AZ55</f>
        <v>0</v>
      </c>
      <c r="BB55" s="46">
        <f t="shared" ref="BB55" si="233" xml:space="preserve"> BB53 - BA54 + BA55</f>
        <v>0</v>
      </c>
      <c r="BC55" s="46">
        <f t="shared" ref="BC55" si="234" xml:space="preserve"> BC53 - BB54 + BB55</f>
        <v>0</v>
      </c>
      <c r="BD55" s="46">
        <f t="shared" ref="BD55" si="235" xml:space="preserve"> BD53 - BC54 + BC55</f>
        <v>0</v>
      </c>
      <c r="BE55" s="46">
        <f t="shared" ref="BE55" si="236" xml:space="preserve"> BE53 - BD54 + BD55</f>
        <v>0</v>
      </c>
      <c r="BF55" s="46">
        <f t="shared" ref="BF55" si="237" xml:space="preserve"> BF53 - BE54 + BE55</f>
        <v>0</v>
      </c>
      <c r="BG55" s="46">
        <f t="shared" ref="BG55" si="238" xml:space="preserve"> BG53 - BF54 + BF55</f>
        <v>0</v>
      </c>
      <c r="BH55" s="46">
        <f t="shared" ref="BH55" si="239" xml:space="preserve"> BH53 - BG54 + BG55</f>
        <v>0</v>
      </c>
      <c r="BI55" s="46">
        <f t="shared" ref="BI55" si="240" xml:space="preserve"> BI53 - BH54 + BH55</f>
        <v>0</v>
      </c>
    </row>
    <row r="56" spans="1:85" s="60" customFormat="1">
      <c r="A56" s="64"/>
      <c r="B56" s="72"/>
      <c r="C56" s="72"/>
      <c r="D56" s="69"/>
      <c r="E56" s="123" t="s">
        <v>213</v>
      </c>
      <c r="F56" s="60">
        <f xml:space="preserve"> SUM(J55:BH55)</f>
        <v>10</v>
      </c>
      <c r="G56" s="60" t="s">
        <v>207</v>
      </c>
    </row>
    <row r="57" spans="1:85" s="60" customFormat="1">
      <c r="A57" s="64"/>
      <c r="B57" s="72"/>
      <c r="C57" s="72"/>
      <c r="D57" s="69"/>
      <c r="E57" s="123"/>
    </row>
    <row r="58" spans="1:85" s="60" customFormat="1">
      <c r="A58" s="64"/>
      <c r="B58" s="72"/>
      <c r="C58" s="72"/>
      <c r="D58" s="69"/>
      <c r="E58" s="123" t="str">
        <f t="shared" ref="E58:BI58" si="241" xml:space="preserve"> E$36</f>
        <v>Pre Forecast Period Flag</v>
      </c>
      <c r="F58" s="60">
        <f t="shared" si="241"/>
        <v>0</v>
      </c>
      <c r="G58" s="60" t="str">
        <f t="shared" si="241"/>
        <v>flag</v>
      </c>
      <c r="H58" s="60">
        <f t="shared" si="241"/>
        <v>1</v>
      </c>
      <c r="I58" s="60">
        <f t="shared" si="241"/>
        <v>0</v>
      </c>
      <c r="J58" s="60">
        <f t="shared" si="241"/>
        <v>1</v>
      </c>
      <c r="K58" s="60">
        <f t="shared" si="241"/>
        <v>0</v>
      </c>
      <c r="L58" s="60">
        <f t="shared" si="241"/>
        <v>0</v>
      </c>
      <c r="M58" s="60">
        <f t="shared" si="241"/>
        <v>0</v>
      </c>
      <c r="N58" s="60">
        <f t="shared" si="241"/>
        <v>0</v>
      </c>
      <c r="O58" s="60">
        <f t="shared" si="241"/>
        <v>0</v>
      </c>
      <c r="P58" s="60">
        <f t="shared" si="241"/>
        <v>0</v>
      </c>
      <c r="Q58" s="60">
        <f t="shared" si="241"/>
        <v>0</v>
      </c>
      <c r="R58" s="60">
        <f t="shared" si="241"/>
        <v>0</v>
      </c>
      <c r="S58" s="60">
        <f t="shared" si="241"/>
        <v>0</v>
      </c>
      <c r="T58" s="60">
        <f t="shared" si="241"/>
        <v>0</v>
      </c>
      <c r="U58" s="60">
        <f t="shared" si="241"/>
        <v>0</v>
      </c>
      <c r="V58" s="60">
        <f t="shared" si="241"/>
        <v>0</v>
      </c>
      <c r="W58" s="60">
        <f t="shared" si="241"/>
        <v>0</v>
      </c>
      <c r="X58" s="60">
        <f t="shared" si="241"/>
        <v>0</v>
      </c>
      <c r="Y58" s="60">
        <f t="shared" si="241"/>
        <v>0</v>
      </c>
      <c r="Z58" s="60">
        <f t="shared" si="241"/>
        <v>0</v>
      </c>
      <c r="AA58" s="60">
        <f t="shared" si="241"/>
        <v>0</v>
      </c>
      <c r="AB58" s="60">
        <f t="shared" si="241"/>
        <v>0</v>
      </c>
      <c r="AC58" s="60">
        <f t="shared" si="241"/>
        <v>0</v>
      </c>
      <c r="AD58" s="60">
        <f t="shared" si="241"/>
        <v>0</v>
      </c>
      <c r="AE58" s="60">
        <f t="shared" si="241"/>
        <v>0</v>
      </c>
      <c r="AF58" s="60">
        <f t="shared" si="241"/>
        <v>0</v>
      </c>
      <c r="AG58" s="60">
        <f t="shared" si="241"/>
        <v>0</v>
      </c>
      <c r="AH58" s="60">
        <f t="shared" si="241"/>
        <v>0</v>
      </c>
      <c r="AI58" s="60">
        <f t="shared" si="241"/>
        <v>0</v>
      </c>
      <c r="AJ58" s="60">
        <f t="shared" si="241"/>
        <v>0</v>
      </c>
      <c r="AK58" s="60">
        <f t="shared" si="241"/>
        <v>0</v>
      </c>
      <c r="AL58" s="60">
        <f t="shared" si="241"/>
        <v>0</v>
      </c>
      <c r="AM58" s="60">
        <f t="shared" si="241"/>
        <v>0</v>
      </c>
      <c r="AN58" s="60">
        <f t="shared" si="241"/>
        <v>0</v>
      </c>
      <c r="AO58" s="60">
        <f t="shared" si="241"/>
        <v>0</v>
      </c>
      <c r="AP58" s="60">
        <f t="shared" si="241"/>
        <v>0</v>
      </c>
      <c r="AQ58" s="60">
        <f t="shared" si="241"/>
        <v>0</v>
      </c>
      <c r="AR58" s="60">
        <f t="shared" si="241"/>
        <v>0</v>
      </c>
      <c r="AS58" s="60">
        <f t="shared" si="241"/>
        <v>0</v>
      </c>
      <c r="AT58" s="60">
        <f t="shared" si="241"/>
        <v>0</v>
      </c>
      <c r="AU58" s="60">
        <f t="shared" si="241"/>
        <v>0</v>
      </c>
      <c r="AV58" s="60">
        <f t="shared" si="241"/>
        <v>0</v>
      </c>
      <c r="AW58" s="60">
        <f t="shared" si="241"/>
        <v>0</v>
      </c>
      <c r="AX58" s="60">
        <f t="shared" si="241"/>
        <v>0</v>
      </c>
      <c r="AY58" s="60">
        <f t="shared" si="241"/>
        <v>0</v>
      </c>
      <c r="AZ58" s="60">
        <f t="shared" si="241"/>
        <v>0</v>
      </c>
      <c r="BA58" s="60">
        <f t="shared" si="241"/>
        <v>0</v>
      </c>
      <c r="BB58" s="60">
        <f t="shared" si="241"/>
        <v>0</v>
      </c>
      <c r="BC58" s="60">
        <f t="shared" si="241"/>
        <v>0</v>
      </c>
      <c r="BD58" s="60">
        <f t="shared" si="241"/>
        <v>0</v>
      </c>
      <c r="BE58" s="60">
        <f t="shared" si="241"/>
        <v>0</v>
      </c>
      <c r="BF58" s="60">
        <f t="shared" si="241"/>
        <v>0</v>
      </c>
      <c r="BG58" s="60">
        <f t="shared" si="241"/>
        <v>0</v>
      </c>
      <c r="BH58" s="60">
        <f t="shared" si="241"/>
        <v>0</v>
      </c>
      <c r="BI58" s="60">
        <f t="shared" si="241"/>
        <v>0</v>
      </c>
    </row>
    <row r="59" spans="1:85" s="60" customFormat="1">
      <c r="A59" s="64"/>
      <c r="B59" s="72"/>
      <c r="C59" s="72"/>
      <c r="D59" s="69"/>
      <c r="E59" s="123" t="str">
        <f t="shared" ref="E59:BI59" si="242" xml:space="preserve"> E$55</f>
        <v>Forecast Period Flag</v>
      </c>
      <c r="F59" s="60">
        <f t="shared" si="242"/>
        <v>0</v>
      </c>
      <c r="G59" s="60" t="str">
        <f t="shared" si="242"/>
        <v>flag</v>
      </c>
      <c r="H59" s="60">
        <f t="shared" si="242"/>
        <v>10</v>
      </c>
      <c r="I59" s="60">
        <f t="shared" si="242"/>
        <v>0</v>
      </c>
      <c r="J59" s="60">
        <f t="shared" si="242"/>
        <v>0</v>
      </c>
      <c r="K59" s="60">
        <f t="shared" si="242"/>
        <v>1</v>
      </c>
      <c r="L59" s="60">
        <f t="shared" si="242"/>
        <v>1</v>
      </c>
      <c r="M59" s="60">
        <f t="shared" si="242"/>
        <v>1</v>
      </c>
      <c r="N59" s="60">
        <f t="shared" si="242"/>
        <v>1</v>
      </c>
      <c r="O59" s="60">
        <f t="shared" si="242"/>
        <v>1</v>
      </c>
      <c r="P59" s="60">
        <f t="shared" si="242"/>
        <v>1</v>
      </c>
      <c r="Q59" s="60">
        <f t="shared" si="242"/>
        <v>1</v>
      </c>
      <c r="R59" s="60">
        <f t="shared" si="242"/>
        <v>1</v>
      </c>
      <c r="S59" s="60">
        <f t="shared" si="242"/>
        <v>1</v>
      </c>
      <c r="T59" s="60">
        <f t="shared" si="242"/>
        <v>1</v>
      </c>
      <c r="U59" s="60">
        <f t="shared" si="242"/>
        <v>0</v>
      </c>
      <c r="V59" s="60">
        <f t="shared" si="242"/>
        <v>0</v>
      </c>
      <c r="W59" s="60">
        <f t="shared" si="242"/>
        <v>0</v>
      </c>
      <c r="X59" s="60">
        <f t="shared" si="242"/>
        <v>0</v>
      </c>
      <c r="Y59" s="60">
        <f t="shared" si="242"/>
        <v>0</v>
      </c>
      <c r="Z59" s="60">
        <f t="shared" si="242"/>
        <v>0</v>
      </c>
      <c r="AA59" s="60">
        <f t="shared" si="242"/>
        <v>0</v>
      </c>
      <c r="AB59" s="60">
        <f t="shared" si="242"/>
        <v>0</v>
      </c>
      <c r="AC59" s="60">
        <f t="shared" si="242"/>
        <v>0</v>
      </c>
      <c r="AD59" s="60">
        <f t="shared" si="242"/>
        <v>0</v>
      </c>
      <c r="AE59" s="60">
        <f t="shared" si="242"/>
        <v>0</v>
      </c>
      <c r="AF59" s="60">
        <f t="shared" si="242"/>
        <v>0</v>
      </c>
      <c r="AG59" s="60">
        <f t="shared" si="242"/>
        <v>0</v>
      </c>
      <c r="AH59" s="60">
        <f t="shared" si="242"/>
        <v>0</v>
      </c>
      <c r="AI59" s="60">
        <f t="shared" si="242"/>
        <v>0</v>
      </c>
      <c r="AJ59" s="60">
        <f t="shared" si="242"/>
        <v>0</v>
      </c>
      <c r="AK59" s="60">
        <f t="shared" si="242"/>
        <v>0</v>
      </c>
      <c r="AL59" s="60">
        <f t="shared" si="242"/>
        <v>0</v>
      </c>
      <c r="AM59" s="60">
        <f t="shared" si="242"/>
        <v>0</v>
      </c>
      <c r="AN59" s="60">
        <f t="shared" si="242"/>
        <v>0</v>
      </c>
      <c r="AO59" s="60">
        <f t="shared" si="242"/>
        <v>0</v>
      </c>
      <c r="AP59" s="60">
        <f t="shared" si="242"/>
        <v>0</v>
      </c>
      <c r="AQ59" s="60">
        <f t="shared" si="242"/>
        <v>0</v>
      </c>
      <c r="AR59" s="60">
        <f t="shared" si="242"/>
        <v>0</v>
      </c>
      <c r="AS59" s="60">
        <f t="shared" si="242"/>
        <v>0</v>
      </c>
      <c r="AT59" s="60">
        <f t="shared" si="242"/>
        <v>0</v>
      </c>
      <c r="AU59" s="60">
        <f t="shared" si="242"/>
        <v>0</v>
      </c>
      <c r="AV59" s="60">
        <f t="shared" si="242"/>
        <v>0</v>
      </c>
      <c r="AW59" s="60">
        <f t="shared" si="242"/>
        <v>0</v>
      </c>
      <c r="AX59" s="60">
        <f t="shared" si="242"/>
        <v>0</v>
      </c>
      <c r="AY59" s="60">
        <f t="shared" si="242"/>
        <v>0</v>
      </c>
      <c r="AZ59" s="60">
        <f t="shared" si="242"/>
        <v>0</v>
      </c>
      <c r="BA59" s="60">
        <f t="shared" si="242"/>
        <v>0</v>
      </c>
      <c r="BB59" s="60">
        <f t="shared" si="242"/>
        <v>0</v>
      </c>
      <c r="BC59" s="60">
        <f t="shared" si="242"/>
        <v>0</v>
      </c>
      <c r="BD59" s="60">
        <f t="shared" si="242"/>
        <v>0</v>
      </c>
      <c r="BE59" s="60">
        <f t="shared" si="242"/>
        <v>0</v>
      </c>
      <c r="BF59" s="60">
        <f t="shared" si="242"/>
        <v>0</v>
      </c>
      <c r="BG59" s="60">
        <f t="shared" si="242"/>
        <v>0</v>
      </c>
      <c r="BH59" s="60">
        <f t="shared" si="242"/>
        <v>0</v>
      </c>
      <c r="BI59" s="60">
        <f t="shared" si="242"/>
        <v>0</v>
      </c>
    </row>
    <row r="60" spans="1:85" s="60" customFormat="1">
      <c r="A60" s="64"/>
      <c r="B60" s="72"/>
      <c r="C60" s="72"/>
      <c r="D60" s="69"/>
      <c r="E60" s="123" t="s">
        <v>214</v>
      </c>
      <c r="G60" s="60" t="s">
        <v>195</v>
      </c>
      <c r="J60" s="60" t="str">
        <f t="shared" ref="J60:S60" si="243" xml:space="preserve"> IF(J58 = 1, "Pre Fcst", IF(J59 = 1, "Forecast", "Post-Fcst"))</f>
        <v>Pre Fcst</v>
      </c>
      <c r="K60" s="60" t="str">
        <f t="shared" si="243"/>
        <v>Forecast</v>
      </c>
      <c r="L60" s="60" t="str">
        <f t="shared" si="243"/>
        <v>Forecast</v>
      </c>
      <c r="M60" s="60" t="str">
        <f t="shared" si="243"/>
        <v>Forecast</v>
      </c>
      <c r="N60" s="60" t="str">
        <f t="shared" si="243"/>
        <v>Forecast</v>
      </c>
      <c r="O60" s="60" t="str">
        <f t="shared" si="243"/>
        <v>Forecast</v>
      </c>
      <c r="P60" s="60" t="str">
        <f t="shared" si="243"/>
        <v>Forecast</v>
      </c>
      <c r="Q60" s="60" t="str">
        <f t="shared" si="243"/>
        <v>Forecast</v>
      </c>
      <c r="R60" s="60" t="str">
        <f t="shared" si="243"/>
        <v>Forecast</v>
      </c>
      <c r="S60" s="60" t="str">
        <f t="shared" si="243"/>
        <v>Forecast</v>
      </c>
      <c r="T60" s="60" t="str">
        <f xml:space="preserve"> IF(T58 = 1, "Pre Fcst", IF(T59 = 1, "Forecast", "Post-Fcst"))</f>
        <v>Forecast</v>
      </c>
      <c r="U60" s="60" t="str">
        <f t="shared" ref="U60:AT60" si="244" xml:space="preserve"> IF(U58 = 1, "Pre Fcst", IF(U59 = 1, "Forecast", "Post-Fcst"))</f>
        <v>Post-Fcst</v>
      </c>
      <c r="V60" s="60" t="str">
        <f t="shared" si="244"/>
        <v>Post-Fcst</v>
      </c>
      <c r="W60" s="60" t="str">
        <f t="shared" si="244"/>
        <v>Post-Fcst</v>
      </c>
      <c r="X60" s="60" t="str">
        <f t="shared" si="244"/>
        <v>Post-Fcst</v>
      </c>
      <c r="Y60" s="60" t="str">
        <f t="shared" si="244"/>
        <v>Post-Fcst</v>
      </c>
      <c r="Z60" s="60" t="str">
        <f t="shared" si="244"/>
        <v>Post-Fcst</v>
      </c>
      <c r="AA60" s="60" t="str">
        <f t="shared" si="244"/>
        <v>Post-Fcst</v>
      </c>
      <c r="AB60" s="60" t="str">
        <f t="shared" si="244"/>
        <v>Post-Fcst</v>
      </c>
      <c r="AC60" s="60" t="str">
        <f t="shared" si="244"/>
        <v>Post-Fcst</v>
      </c>
      <c r="AD60" s="60" t="str">
        <f t="shared" si="244"/>
        <v>Post-Fcst</v>
      </c>
      <c r="AE60" s="60" t="str">
        <f t="shared" si="244"/>
        <v>Post-Fcst</v>
      </c>
      <c r="AF60" s="60" t="str">
        <f t="shared" si="244"/>
        <v>Post-Fcst</v>
      </c>
      <c r="AG60" s="60" t="str">
        <f t="shared" si="244"/>
        <v>Post-Fcst</v>
      </c>
      <c r="AH60" s="60" t="str">
        <f t="shared" si="244"/>
        <v>Post-Fcst</v>
      </c>
      <c r="AI60" s="60" t="str">
        <f t="shared" si="244"/>
        <v>Post-Fcst</v>
      </c>
      <c r="AJ60" s="60" t="str">
        <f t="shared" si="244"/>
        <v>Post-Fcst</v>
      </c>
      <c r="AK60" s="60" t="str">
        <f t="shared" si="244"/>
        <v>Post-Fcst</v>
      </c>
      <c r="AL60" s="60" t="str">
        <f t="shared" si="244"/>
        <v>Post-Fcst</v>
      </c>
      <c r="AM60" s="60" t="str">
        <f t="shared" si="244"/>
        <v>Post-Fcst</v>
      </c>
      <c r="AN60" s="60" t="str">
        <f t="shared" si="244"/>
        <v>Post-Fcst</v>
      </c>
      <c r="AO60" s="60" t="str">
        <f t="shared" si="244"/>
        <v>Post-Fcst</v>
      </c>
      <c r="AP60" s="60" t="str">
        <f t="shared" si="244"/>
        <v>Post-Fcst</v>
      </c>
      <c r="AQ60" s="60" t="str">
        <f t="shared" si="244"/>
        <v>Post-Fcst</v>
      </c>
      <c r="AR60" s="60" t="str">
        <f t="shared" si="244"/>
        <v>Post-Fcst</v>
      </c>
      <c r="AS60" s="60" t="str">
        <f t="shared" si="244"/>
        <v>Post-Fcst</v>
      </c>
      <c r="AT60" s="60" t="str">
        <f t="shared" si="244"/>
        <v>Post-Fcst</v>
      </c>
      <c r="AU60" s="60" t="str">
        <f t="shared" ref="AU60:BH60" si="245" xml:space="preserve"> IF(AU58 = 1, "Pre Fcst", IF(AU59 = 1, "Forecast", "Post-Fcst"))</f>
        <v>Post-Fcst</v>
      </c>
      <c r="AV60" s="60" t="str">
        <f t="shared" si="245"/>
        <v>Post-Fcst</v>
      </c>
      <c r="AW60" s="60" t="str">
        <f t="shared" si="245"/>
        <v>Post-Fcst</v>
      </c>
      <c r="AX60" s="60" t="str">
        <f t="shared" si="245"/>
        <v>Post-Fcst</v>
      </c>
      <c r="AY60" s="60" t="str">
        <f t="shared" si="245"/>
        <v>Post-Fcst</v>
      </c>
      <c r="AZ60" s="60" t="str">
        <f t="shared" si="245"/>
        <v>Post-Fcst</v>
      </c>
      <c r="BA60" s="60" t="str">
        <f t="shared" si="245"/>
        <v>Post-Fcst</v>
      </c>
      <c r="BB60" s="60" t="str">
        <f t="shared" si="245"/>
        <v>Post-Fcst</v>
      </c>
      <c r="BC60" s="60" t="str">
        <f t="shared" si="245"/>
        <v>Post-Fcst</v>
      </c>
      <c r="BD60" s="60" t="str">
        <f t="shared" si="245"/>
        <v>Post-Fcst</v>
      </c>
      <c r="BE60" s="60" t="str">
        <f t="shared" si="245"/>
        <v>Post-Fcst</v>
      </c>
      <c r="BF60" s="60" t="str">
        <f t="shared" si="245"/>
        <v>Post-Fcst</v>
      </c>
      <c r="BG60" s="60" t="str">
        <f t="shared" si="245"/>
        <v>Post-Fcst</v>
      </c>
      <c r="BH60" s="60" t="str">
        <f t="shared" si="245"/>
        <v>Post-Fcst</v>
      </c>
      <c r="BI60" s="60" t="str">
        <f t="shared" ref="BI60" si="246" xml:space="preserve"> IF(BI58 = 1, "Pre Fcst", IF(BI59 = 1, "Forecast", "Post-Fcst"))</f>
        <v>Post-Fcst</v>
      </c>
    </row>
    <row r="61" spans="1:85" s="60" customFormat="1">
      <c r="A61" s="64"/>
      <c r="B61" s="72"/>
      <c r="C61" s="72"/>
      <c r="D61" s="69"/>
      <c r="E61" s="123"/>
    </row>
    <row r="62" spans="1:85" s="60" customFormat="1">
      <c r="A62" s="64"/>
      <c r="B62" s="72"/>
      <c r="C62" s="72"/>
      <c r="D62" s="69"/>
      <c r="E62" s="123"/>
    </row>
    <row r="63" spans="1:85" s="15" customFormat="1">
      <c r="A63" s="73" t="s">
        <v>215</v>
      </c>
      <c r="B63" s="74"/>
      <c r="C63" s="74"/>
      <c r="D63" s="75"/>
      <c r="E63" s="122"/>
    </row>
    <row r="64" spans="1:85" s="60" customFormat="1">
      <c r="A64" s="64"/>
      <c r="B64" s="72"/>
      <c r="C64" s="72"/>
      <c r="D64" s="69"/>
      <c r="E64" s="123"/>
    </row>
    <row r="65" spans="1:61" s="60" customFormat="1">
      <c r="A65" s="64"/>
      <c r="B65" s="72"/>
      <c r="C65" s="72"/>
      <c r="D65" s="69"/>
      <c r="E65" s="123" t="str">
        <f t="shared" ref="E65:BI65" si="247" xml:space="preserve"> E$51</f>
        <v>Last Forecast Period Flag</v>
      </c>
      <c r="F65" s="60">
        <f t="shared" si="247"/>
        <v>0</v>
      </c>
      <c r="G65" s="60" t="str">
        <f t="shared" si="247"/>
        <v>flag</v>
      </c>
      <c r="H65" s="60">
        <f t="shared" si="247"/>
        <v>1</v>
      </c>
      <c r="I65" s="13">
        <f t="shared" si="247"/>
        <v>0</v>
      </c>
      <c r="J65" s="60">
        <f t="shared" si="247"/>
        <v>0</v>
      </c>
      <c r="K65" s="60">
        <f t="shared" si="247"/>
        <v>0</v>
      </c>
      <c r="L65" s="60">
        <f t="shared" si="247"/>
        <v>0</v>
      </c>
      <c r="M65" s="60">
        <f t="shared" si="247"/>
        <v>0</v>
      </c>
      <c r="N65" s="60">
        <f t="shared" si="247"/>
        <v>0</v>
      </c>
      <c r="O65" s="60">
        <f t="shared" si="247"/>
        <v>0</v>
      </c>
      <c r="P65" s="60">
        <f t="shared" si="247"/>
        <v>0</v>
      </c>
      <c r="Q65" s="60">
        <f t="shared" si="247"/>
        <v>0</v>
      </c>
      <c r="R65" s="60">
        <f t="shared" si="247"/>
        <v>0</v>
      </c>
      <c r="S65" s="60">
        <f t="shared" si="247"/>
        <v>0</v>
      </c>
      <c r="T65" s="60">
        <f t="shared" si="247"/>
        <v>1</v>
      </c>
      <c r="U65" s="60">
        <f t="shared" si="247"/>
        <v>0</v>
      </c>
      <c r="V65" s="60">
        <f t="shared" si="247"/>
        <v>0</v>
      </c>
      <c r="W65" s="60">
        <f t="shared" si="247"/>
        <v>0</v>
      </c>
      <c r="X65" s="60">
        <f t="shared" si="247"/>
        <v>0</v>
      </c>
      <c r="Y65" s="60">
        <f t="shared" si="247"/>
        <v>0</v>
      </c>
      <c r="Z65" s="60">
        <f t="shared" si="247"/>
        <v>0</v>
      </c>
      <c r="AA65" s="60">
        <f t="shared" si="247"/>
        <v>0</v>
      </c>
      <c r="AB65" s="60">
        <f t="shared" si="247"/>
        <v>0</v>
      </c>
      <c r="AC65" s="60">
        <f t="shared" si="247"/>
        <v>0</v>
      </c>
      <c r="AD65" s="60">
        <f t="shared" si="247"/>
        <v>0</v>
      </c>
      <c r="AE65" s="60">
        <f t="shared" si="247"/>
        <v>0</v>
      </c>
      <c r="AF65" s="60">
        <f t="shared" si="247"/>
        <v>0</v>
      </c>
      <c r="AG65" s="60">
        <f t="shared" si="247"/>
        <v>0</v>
      </c>
      <c r="AH65" s="60">
        <f t="shared" si="247"/>
        <v>0</v>
      </c>
      <c r="AI65" s="60">
        <f t="shared" si="247"/>
        <v>0</v>
      </c>
      <c r="AJ65" s="60">
        <f t="shared" si="247"/>
        <v>0</v>
      </c>
      <c r="AK65" s="60">
        <f t="shared" si="247"/>
        <v>0</v>
      </c>
      <c r="AL65" s="60">
        <f t="shared" si="247"/>
        <v>0</v>
      </c>
      <c r="AM65" s="60">
        <f t="shared" si="247"/>
        <v>0</v>
      </c>
      <c r="AN65" s="60">
        <f t="shared" si="247"/>
        <v>0</v>
      </c>
      <c r="AO65" s="60">
        <f t="shared" si="247"/>
        <v>0</v>
      </c>
      <c r="AP65" s="60">
        <f t="shared" si="247"/>
        <v>0</v>
      </c>
      <c r="AQ65" s="60">
        <f t="shared" si="247"/>
        <v>0</v>
      </c>
      <c r="AR65" s="60">
        <f t="shared" si="247"/>
        <v>0</v>
      </c>
      <c r="AS65" s="60">
        <f t="shared" si="247"/>
        <v>0</v>
      </c>
      <c r="AT65" s="60">
        <f t="shared" si="247"/>
        <v>0</v>
      </c>
      <c r="AU65" s="60">
        <f t="shared" si="247"/>
        <v>0</v>
      </c>
      <c r="AV65" s="60">
        <f t="shared" si="247"/>
        <v>0</v>
      </c>
      <c r="AW65" s="60">
        <f t="shared" si="247"/>
        <v>0</v>
      </c>
      <c r="AX65" s="60">
        <f t="shared" si="247"/>
        <v>0</v>
      </c>
      <c r="AY65" s="60">
        <f t="shared" si="247"/>
        <v>0</v>
      </c>
      <c r="AZ65" s="60">
        <f t="shared" si="247"/>
        <v>0</v>
      </c>
      <c r="BA65" s="60">
        <f t="shared" si="247"/>
        <v>0</v>
      </c>
      <c r="BB65" s="60">
        <f t="shared" si="247"/>
        <v>0</v>
      </c>
      <c r="BC65" s="60">
        <f t="shared" si="247"/>
        <v>0</v>
      </c>
      <c r="BD65" s="60">
        <f t="shared" si="247"/>
        <v>0</v>
      </c>
      <c r="BE65" s="60">
        <f t="shared" si="247"/>
        <v>0</v>
      </c>
      <c r="BF65" s="60">
        <f t="shared" si="247"/>
        <v>0</v>
      </c>
      <c r="BG65" s="60">
        <f t="shared" si="247"/>
        <v>0</v>
      </c>
      <c r="BH65" s="60">
        <f t="shared" si="247"/>
        <v>0</v>
      </c>
      <c r="BI65" s="60">
        <f t="shared" si="247"/>
        <v>0</v>
      </c>
    </row>
    <row r="66" spans="1:61" s="60" customFormat="1">
      <c r="A66" s="64"/>
      <c r="B66" s="72"/>
      <c r="C66" s="72"/>
      <c r="D66" s="69"/>
      <c r="E66" s="123" t="s">
        <v>216</v>
      </c>
      <c r="G66" s="60" t="s">
        <v>195</v>
      </c>
      <c r="H66" s="60">
        <f xml:space="preserve"> SUM(J66:BH66)</f>
        <v>1</v>
      </c>
      <c r="J66" s="60">
        <f t="shared" ref="J66:S66" si="248" xml:space="preserve"> I65</f>
        <v>0</v>
      </c>
      <c r="K66" s="60">
        <f t="shared" si="248"/>
        <v>0</v>
      </c>
      <c r="L66" s="60">
        <f t="shared" si="248"/>
        <v>0</v>
      </c>
      <c r="M66" s="60">
        <f t="shared" si="248"/>
        <v>0</v>
      </c>
      <c r="N66" s="60">
        <f t="shared" si="248"/>
        <v>0</v>
      </c>
      <c r="O66" s="60">
        <f t="shared" si="248"/>
        <v>0</v>
      </c>
      <c r="P66" s="60">
        <f t="shared" si="248"/>
        <v>0</v>
      </c>
      <c r="Q66" s="60">
        <f t="shared" si="248"/>
        <v>0</v>
      </c>
      <c r="R66" s="60">
        <f t="shared" si="248"/>
        <v>0</v>
      </c>
      <c r="S66" s="60">
        <f t="shared" si="248"/>
        <v>0</v>
      </c>
      <c r="T66" s="60">
        <f t="shared" ref="T66" si="249" xml:space="preserve"> S65</f>
        <v>0</v>
      </c>
      <c r="U66" s="60">
        <f t="shared" ref="U66" si="250" xml:space="preserve"> T65</f>
        <v>1</v>
      </c>
      <c r="V66" s="60">
        <f t="shared" ref="V66" si="251" xml:space="preserve"> U65</f>
        <v>0</v>
      </c>
      <c r="W66" s="60">
        <f t="shared" ref="W66" si="252" xml:space="preserve"> V65</f>
        <v>0</v>
      </c>
      <c r="X66" s="60">
        <f t="shared" ref="X66" si="253" xml:space="preserve"> W65</f>
        <v>0</v>
      </c>
      <c r="Y66" s="60">
        <f t="shared" ref="Y66" si="254" xml:space="preserve"> X65</f>
        <v>0</v>
      </c>
      <c r="Z66" s="60">
        <f t="shared" ref="Z66" si="255" xml:space="preserve"> Y65</f>
        <v>0</v>
      </c>
      <c r="AA66" s="60">
        <f t="shared" ref="AA66" si="256" xml:space="preserve"> Z65</f>
        <v>0</v>
      </c>
      <c r="AB66" s="60">
        <f t="shared" ref="AB66" si="257" xml:space="preserve"> AA65</f>
        <v>0</v>
      </c>
      <c r="AC66" s="60">
        <f t="shared" ref="AC66" si="258" xml:space="preserve"> AB65</f>
        <v>0</v>
      </c>
      <c r="AD66" s="60">
        <f t="shared" ref="AD66" si="259" xml:space="preserve"> AC65</f>
        <v>0</v>
      </c>
      <c r="AE66" s="60">
        <f t="shared" ref="AE66" si="260" xml:space="preserve"> AD65</f>
        <v>0</v>
      </c>
      <c r="AF66" s="60">
        <f t="shared" ref="AF66" si="261" xml:space="preserve"> AE65</f>
        <v>0</v>
      </c>
      <c r="AG66" s="60">
        <f t="shared" ref="AG66" si="262" xml:space="preserve"> AF65</f>
        <v>0</v>
      </c>
      <c r="AH66" s="60">
        <f t="shared" ref="AH66" si="263" xml:space="preserve"> AG65</f>
        <v>0</v>
      </c>
      <c r="AI66" s="60">
        <f t="shared" ref="AI66" si="264" xml:space="preserve"> AH65</f>
        <v>0</v>
      </c>
      <c r="AJ66" s="60">
        <f t="shared" ref="AJ66" si="265" xml:space="preserve"> AI65</f>
        <v>0</v>
      </c>
      <c r="AK66" s="60">
        <f t="shared" ref="AK66" si="266" xml:space="preserve"> AJ65</f>
        <v>0</v>
      </c>
      <c r="AL66" s="60">
        <f t="shared" ref="AL66" si="267" xml:space="preserve"> AK65</f>
        <v>0</v>
      </c>
      <c r="AM66" s="60">
        <f t="shared" ref="AM66" si="268" xml:space="preserve"> AL65</f>
        <v>0</v>
      </c>
      <c r="AN66" s="60">
        <f t="shared" ref="AN66" si="269" xml:space="preserve"> AM65</f>
        <v>0</v>
      </c>
      <c r="AO66" s="60">
        <f t="shared" ref="AO66" si="270" xml:space="preserve"> AN65</f>
        <v>0</v>
      </c>
      <c r="AP66" s="60">
        <f t="shared" ref="AP66" si="271" xml:space="preserve"> AO65</f>
        <v>0</v>
      </c>
      <c r="AQ66" s="60">
        <f t="shared" ref="AQ66" si="272" xml:space="preserve"> AP65</f>
        <v>0</v>
      </c>
      <c r="AR66" s="60">
        <f t="shared" ref="AR66" si="273" xml:space="preserve"> AQ65</f>
        <v>0</v>
      </c>
      <c r="AS66" s="60">
        <f t="shared" ref="AS66" si="274" xml:space="preserve"> AR65</f>
        <v>0</v>
      </c>
      <c r="AT66" s="60">
        <f t="shared" ref="AT66" si="275" xml:space="preserve"> AS65</f>
        <v>0</v>
      </c>
      <c r="AU66" s="60">
        <f t="shared" ref="AU66" si="276" xml:space="preserve"> AT65</f>
        <v>0</v>
      </c>
      <c r="AV66" s="60">
        <f t="shared" ref="AV66" si="277" xml:space="preserve"> AU65</f>
        <v>0</v>
      </c>
      <c r="AW66" s="60">
        <f t="shared" ref="AW66" si="278" xml:space="preserve"> AV65</f>
        <v>0</v>
      </c>
      <c r="AX66" s="60">
        <f t="shared" ref="AX66" si="279" xml:space="preserve"> AW65</f>
        <v>0</v>
      </c>
      <c r="AY66" s="60">
        <f t="shared" ref="AY66" si="280" xml:space="preserve"> AX65</f>
        <v>0</v>
      </c>
      <c r="AZ66" s="60">
        <f t="shared" ref="AZ66" si="281" xml:space="preserve"> AY65</f>
        <v>0</v>
      </c>
      <c r="BA66" s="60">
        <f t="shared" ref="BA66" si="282" xml:space="preserve"> AZ65</f>
        <v>0</v>
      </c>
      <c r="BB66" s="60">
        <f t="shared" ref="BB66" si="283" xml:space="preserve"> BA65</f>
        <v>0</v>
      </c>
      <c r="BC66" s="60">
        <f t="shared" ref="BC66" si="284" xml:space="preserve"> BB65</f>
        <v>0</v>
      </c>
      <c r="BD66" s="60">
        <f t="shared" ref="BD66" si="285" xml:space="preserve"> BC65</f>
        <v>0</v>
      </c>
      <c r="BE66" s="60">
        <f t="shared" ref="BE66" si="286" xml:space="preserve"> BD65</f>
        <v>0</v>
      </c>
      <c r="BF66" s="60">
        <f t="shared" ref="BF66" si="287" xml:space="preserve"> BE65</f>
        <v>0</v>
      </c>
      <c r="BG66" s="60">
        <f t="shared" ref="BG66" si="288" xml:space="preserve"> BF65</f>
        <v>0</v>
      </c>
      <c r="BH66" s="60">
        <f t="shared" ref="BH66" si="289" xml:space="preserve"> BG65</f>
        <v>0</v>
      </c>
      <c r="BI66" s="60">
        <f t="shared" ref="BI66" si="290" xml:space="preserve"> BH65</f>
        <v>0</v>
      </c>
    </row>
    <row r="67" spans="1:61" s="60" customFormat="1">
      <c r="A67" s="64"/>
      <c r="B67" s="72"/>
      <c r="C67" s="72"/>
      <c r="D67" s="69"/>
      <c r="E67" s="123"/>
    </row>
    <row r="68" spans="1:61" s="60" customFormat="1">
      <c r="A68" s="64"/>
      <c r="B68" s="72"/>
      <c r="C68" s="72"/>
      <c r="D68" s="69"/>
      <c r="E68" s="123" t="str">
        <f t="shared" ref="E68:BI68" si="291" xml:space="preserve"> E$66</f>
        <v>1st Post Last Forecast Period Flag</v>
      </c>
      <c r="F68" s="60">
        <f t="shared" si="291"/>
        <v>0</v>
      </c>
      <c r="G68" s="60" t="str">
        <f t="shared" si="291"/>
        <v>flag</v>
      </c>
      <c r="H68" s="60">
        <f t="shared" si="291"/>
        <v>1</v>
      </c>
      <c r="I68" s="60">
        <f t="shared" si="291"/>
        <v>0</v>
      </c>
      <c r="J68" s="60">
        <f t="shared" si="291"/>
        <v>0</v>
      </c>
      <c r="K68" s="60">
        <f t="shared" si="291"/>
        <v>0</v>
      </c>
      <c r="L68" s="60">
        <f t="shared" si="291"/>
        <v>0</v>
      </c>
      <c r="M68" s="60">
        <f t="shared" si="291"/>
        <v>0</v>
      </c>
      <c r="N68" s="60">
        <f t="shared" si="291"/>
        <v>0</v>
      </c>
      <c r="O68" s="60">
        <f t="shared" si="291"/>
        <v>0</v>
      </c>
      <c r="P68" s="60">
        <f t="shared" si="291"/>
        <v>0</v>
      </c>
      <c r="Q68" s="60">
        <f t="shared" si="291"/>
        <v>0</v>
      </c>
      <c r="R68" s="60">
        <f t="shared" si="291"/>
        <v>0</v>
      </c>
      <c r="S68" s="60">
        <f t="shared" si="291"/>
        <v>0</v>
      </c>
      <c r="T68" s="60">
        <f t="shared" si="291"/>
        <v>0</v>
      </c>
      <c r="U68" s="60">
        <f t="shared" si="291"/>
        <v>1</v>
      </c>
      <c r="V68" s="60">
        <f t="shared" si="291"/>
        <v>0</v>
      </c>
      <c r="W68" s="60">
        <f t="shared" si="291"/>
        <v>0</v>
      </c>
      <c r="X68" s="60">
        <f t="shared" si="291"/>
        <v>0</v>
      </c>
      <c r="Y68" s="60">
        <f t="shared" si="291"/>
        <v>0</v>
      </c>
      <c r="Z68" s="60">
        <f t="shared" si="291"/>
        <v>0</v>
      </c>
      <c r="AA68" s="60">
        <f t="shared" si="291"/>
        <v>0</v>
      </c>
      <c r="AB68" s="60">
        <f t="shared" si="291"/>
        <v>0</v>
      </c>
      <c r="AC68" s="60">
        <f t="shared" si="291"/>
        <v>0</v>
      </c>
      <c r="AD68" s="60">
        <f t="shared" si="291"/>
        <v>0</v>
      </c>
      <c r="AE68" s="60">
        <f t="shared" si="291"/>
        <v>0</v>
      </c>
      <c r="AF68" s="60">
        <f t="shared" si="291"/>
        <v>0</v>
      </c>
      <c r="AG68" s="60">
        <f t="shared" si="291"/>
        <v>0</v>
      </c>
      <c r="AH68" s="60">
        <f t="shared" si="291"/>
        <v>0</v>
      </c>
      <c r="AI68" s="60">
        <f t="shared" si="291"/>
        <v>0</v>
      </c>
      <c r="AJ68" s="60">
        <f t="shared" si="291"/>
        <v>0</v>
      </c>
      <c r="AK68" s="60">
        <f t="shared" si="291"/>
        <v>0</v>
      </c>
      <c r="AL68" s="60">
        <f t="shared" si="291"/>
        <v>0</v>
      </c>
      <c r="AM68" s="60">
        <f t="shared" si="291"/>
        <v>0</v>
      </c>
      <c r="AN68" s="60">
        <f t="shared" si="291"/>
        <v>0</v>
      </c>
      <c r="AO68" s="60">
        <f t="shared" si="291"/>
        <v>0</v>
      </c>
      <c r="AP68" s="60">
        <f t="shared" si="291"/>
        <v>0</v>
      </c>
      <c r="AQ68" s="60">
        <f t="shared" si="291"/>
        <v>0</v>
      </c>
      <c r="AR68" s="60">
        <f t="shared" si="291"/>
        <v>0</v>
      </c>
      <c r="AS68" s="60">
        <f t="shared" si="291"/>
        <v>0</v>
      </c>
      <c r="AT68" s="60">
        <f t="shared" si="291"/>
        <v>0</v>
      </c>
      <c r="AU68" s="60">
        <f t="shared" si="291"/>
        <v>0</v>
      </c>
      <c r="AV68" s="60">
        <f t="shared" si="291"/>
        <v>0</v>
      </c>
      <c r="AW68" s="60">
        <f t="shared" si="291"/>
        <v>0</v>
      </c>
      <c r="AX68" s="60">
        <f t="shared" si="291"/>
        <v>0</v>
      </c>
      <c r="AY68" s="60">
        <f t="shared" si="291"/>
        <v>0</v>
      </c>
      <c r="AZ68" s="60">
        <f t="shared" si="291"/>
        <v>0</v>
      </c>
      <c r="BA68" s="60">
        <f t="shared" si="291"/>
        <v>0</v>
      </c>
      <c r="BB68" s="60">
        <f t="shared" si="291"/>
        <v>0</v>
      </c>
      <c r="BC68" s="60">
        <f t="shared" si="291"/>
        <v>0</v>
      </c>
      <c r="BD68" s="60">
        <f t="shared" si="291"/>
        <v>0</v>
      </c>
      <c r="BE68" s="60">
        <f t="shared" si="291"/>
        <v>0</v>
      </c>
      <c r="BF68" s="60">
        <f t="shared" si="291"/>
        <v>0</v>
      </c>
      <c r="BG68" s="60">
        <f t="shared" si="291"/>
        <v>0</v>
      </c>
      <c r="BH68" s="60">
        <f t="shared" si="291"/>
        <v>0</v>
      </c>
      <c r="BI68" s="60">
        <f t="shared" si="291"/>
        <v>0</v>
      </c>
    </row>
    <row r="69" spans="1:61" s="60" customFormat="1">
      <c r="A69" s="64"/>
      <c r="B69" s="72"/>
      <c r="C69" s="72"/>
      <c r="D69" s="69"/>
      <c r="E69" s="123" t="s">
        <v>217</v>
      </c>
      <c r="G69" s="60" t="s">
        <v>195</v>
      </c>
      <c r="H69" s="60">
        <f xml:space="preserve"> SUM(J69:BH69)</f>
        <v>40</v>
      </c>
      <c r="I69" s="13"/>
      <c r="J69" s="60">
        <f t="shared" ref="J69:S69" si="292" xml:space="preserve"> I69 + J68</f>
        <v>0</v>
      </c>
      <c r="K69" s="60">
        <f t="shared" si="292"/>
        <v>0</v>
      </c>
      <c r="L69" s="60">
        <f t="shared" si="292"/>
        <v>0</v>
      </c>
      <c r="M69" s="60">
        <f t="shared" si="292"/>
        <v>0</v>
      </c>
      <c r="N69" s="60">
        <f t="shared" si="292"/>
        <v>0</v>
      </c>
      <c r="O69" s="60">
        <f t="shared" si="292"/>
        <v>0</v>
      </c>
      <c r="P69" s="60">
        <f t="shared" si="292"/>
        <v>0</v>
      </c>
      <c r="Q69" s="60">
        <f t="shared" si="292"/>
        <v>0</v>
      </c>
      <c r="R69" s="60">
        <f t="shared" si="292"/>
        <v>0</v>
      </c>
      <c r="S69" s="60">
        <f t="shared" si="292"/>
        <v>0</v>
      </c>
      <c r="T69" s="60">
        <f t="shared" ref="T69" si="293" xml:space="preserve"> S69 + T68</f>
        <v>0</v>
      </c>
      <c r="U69" s="60">
        <f t="shared" ref="U69" si="294" xml:space="preserve"> T69 + U68</f>
        <v>1</v>
      </c>
      <c r="V69" s="60">
        <f t="shared" ref="V69" si="295" xml:space="preserve"> U69 + V68</f>
        <v>1</v>
      </c>
      <c r="W69" s="60">
        <f t="shared" ref="W69" si="296" xml:space="preserve"> V69 + W68</f>
        <v>1</v>
      </c>
      <c r="X69" s="60">
        <f t="shared" ref="X69" si="297" xml:space="preserve"> W69 + X68</f>
        <v>1</v>
      </c>
      <c r="Y69" s="60">
        <f t="shared" ref="Y69" si="298" xml:space="preserve"> X69 + Y68</f>
        <v>1</v>
      </c>
      <c r="Z69" s="60">
        <f t="shared" ref="Z69" si="299" xml:space="preserve"> Y69 + Z68</f>
        <v>1</v>
      </c>
      <c r="AA69" s="60">
        <f t="shared" ref="AA69" si="300" xml:space="preserve"> Z69 + AA68</f>
        <v>1</v>
      </c>
      <c r="AB69" s="60">
        <f t="shared" ref="AB69" si="301" xml:space="preserve"> AA69 + AB68</f>
        <v>1</v>
      </c>
      <c r="AC69" s="60">
        <f t="shared" ref="AC69" si="302" xml:space="preserve"> AB69 + AC68</f>
        <v>1</v>
      </c>
      <c r="AD69" s="60">
        <f t="shared" ref="AD69" si="303" xml:space="preserve"> AC69 + AD68</f>
        <v>1</v>
      </c>
      <c r="AE69" s="60">
        <f t="shared" ref="AE69" si="304" xml:space="preserve"> AD69 + AE68</f>
        <v>1</v>
      </c>
      <c r="AF69" s="60">
        <f t="shared" ref="AF69" si="305" xml:space="preserve"> AE69 + AF68</f>
        <v>1</v>
      </c>
      <c r="AG69" s="60">
        <f t="shared" ref="AG69" si="306" xml:space="preserve"> AF69 + AG68</f>
        <v>1</v>
      </c>
      <c r="AH69" s="60">
        <f t="shared" ref="AH69" si="307" xml:space="preserve"> AG69 + AH68</f>
        <v>1</v>
      </c>
      <c r="AI69" s="60">
        <f t="shared" ref="AI69" si="308" xml:space="preserve"> AH69 + AI68</f>
        <v>1</v>
      </c>
      <c r="AJ69" s="60">
        <f t="shared" ref="AJ69" si="309" xml:space="preserve"> AI69 + AJ68</f>
        <v>1</v>
      </c>
      <c r="AK69" s="60">
        <f t="shared" ref="AK69" si="310" xml:space="preserve"> AJ69 + AK68</f>
        <v>1</v>
      </c>
      <c r="AL69" s="60">
        <f t="shared" ref="AL69" si="311" xml:space="preserve"> AK69 + AL68</f>
        <v>1</v>
      </c>
      <c r="AM69" s="60">
        <f t="shared" ref="AM69" si="312" xml:space="preserve"> AL69 + AM68</f>
        <v>1</v>
      </c>
      <c r="AN69" s="60">
        <f t="shared" ref="AN69" si="313" xml:space="preserve"> AM69 + AN68</f>
        <v>1</v>
      </c>
      <c r="AO69" s="60">
        <f t="shared" ref="AO69" si="314" xml:space="preserve"> AN69 + AO68</f>
        <v>1</v>
      </c>
      <c r="AP69" s="60">
        <f t="shared" ref="AP69" si="315" xml:space="preserve"> AO69 + AP68</f>
        <v>1</v>
      </c>
      <c r="AQ69" s="60">
        <f t="shared" ref="AQ69" si="316" xml:space="preserve"> AP69 + AQ68</f>
        <v>1</v>
      </c>
      <c r="AR69" s="60">
        <f t="shared" ref="AR69" si="317" xml:space="preserve"> AQ69 + AR68</f>
        <v>1</v>
      </c>
      <c r="AS69" s="60">
        <f t="shared" ref="AS69" si="318" xml:space="preserve"> AR69 + AS68</f>
        <v>1</v>
      </c>
      <c r="AT69" s="60">
        <f t="shared" ref="AT69" si="319" xml:space="preserve"> AS69 + AT68</f>
        <v>1</v>
      </c>
      <c r="AU69" s="60">
        <f t="shared" ref="AU69" si="320" xml:space="preserve"> AT69 + AU68</f>
        <v>1</v>
      </c>
      <c r="AV69" s="60">
        <f t="shared" ref="AV69" si="321" xml:space="preserve"> AU69 + AV68</f>
        <v>1</v>
      </c>
      <c r="AW69" s="60">
        <f t="shared" ref="AW69" si="322" xml:space="preserve"> AV69 + AW68</f>
        <v>1</v>
      </c>
      <c r="AX69" s="60">
        <f t="shared" ref="AX69" si="323" xml:space="preserve"> AW69 + AX68</f>
        <v>1</v>
      </c>
      <c r="AY69" s="60">
        <f t="shared" ref="AY69" si="324" xml:space="preserve"> AX69 + AY68</f>
        <v>1</v>
      </c>
      <c r="AZ69" s="60">
        <f t="shared" ref="AZ69" si="325" xml:space="preserve"> AY69 + AZ68</f>
        <v>1</v>
      </c>
      <c r="BA69" s="60">
        <f t="shared" ref="BA69" si="326" xml:space="preserve"> AZ69 + BA68</f>
        <v>1</v>
      </c>
      <c r="BB69" s="60">
        <f t="shared" ref="BB69" si="327" xml:space="preserve"> BA69 + BB68</f>
        <v>1</v>
      </c>
      <c r="BC69" s="60">
        <f t="shared" ref="BC69" si="328" xml:space="preserve"> BB69 + BC68</f>
        <v>1</v>
      </c>
      <c r="BD69" s="60">
        <f t="shared" ref="BD69" si="329" xml:space="preserve"> BC69 + BD68</f>
        <v>1</v>
      </c>
      <c r="BE69" s="60">
        <f t="shared" ref="BE69" si="330" xml:space="preserve"> BD69 + BE68</f>
        <v>1</v>
      </c>
      <c r="BF69" s="60">
        <f t="shared" ref="BF69" si="331" xml:space="preserve"> BE69 + BF68</f>
        <v>1</v>
      </c>
      <c r="BG69" s="60">
        <f t="shared" ref="BG69" si="332" xml:space="preserve"> BF69 + BG68</f>
        <v>1</v>
      </c>
      <c r="BH69" s="60">
        <f t="shared" ref="BH69" si="333" xml:space="preserve"> BG69 + BH68</f>
        <v>1</v>
      </c>
      <c r="BI69" s="60">
        <f t="shared" ref="BI69" si="334" xml:space="preserve"> BH69 + BI68</f>
        <v>1</v>
      </c>
    </row>
    <row r="70" spans="1:61" s="60" customFormat="1">
      <c r="A70" s="64"/>
      <c r="B70" s="72"/>
      <c r="C70" s="72"/>
      <c r="D70" s="69"/>
      <c r="E70" s="123" t="s">
        <v>218</v>
      </c>
      <c r="F70" s="60">
        <f xml:space="preserve"> SUM(J69:BH69)</f>
        <v>40</v>
      </c>
      <c r="G70" s="60" t="s">
        <v>207</v>
      </c>
    </row>
    <row r="71" spans="1:61"/>
    <row r="72" spans="1:61"/>
    <row r="73" spans="1:61" s="15" customFormat="1">
      <c r="A73" s="73" t="s">
        <v>219</v>
      </c>
      <c r="B73" s="74"/>
      <c r="C73" s="74"/>
      <c r="D73" s="75"/>
      <c r="E73" s="122"/>
    </row>
    <row r="74" spans="1:61"/>
    <row r="75" spans="1:61">
      <c r="E75" s="121" t="str">
        <f xml:space="preserve"> E$13</f>
        <v>Model Column Total</v>
      </c>
      <c r="F75" s="7">
        <f xml:space="preserve"> F$13</f>
        <v>51</v>
      </c>
      <c r="G75" s="7" t="str">
        <f xml:space="preserve"> G$13</f>
        <v>column</v>
      </c>
      <c r="H75" s="7">
        <f t="shared" ref="H75:BI75" si="335" xml:space="preserve"> H$13</f>
        <v>0</v>
      </c>
      <c r="I75" s="7">
        <f t="shared" si="335"/>
        <v>0</v>
      </c>
      <c r="J75" s="7">
        <f t="shared" si="335"/>
        <v>0</v>
      </c>
      <c r="K75" s="7">
        <f t="shared" si="335"/>
        <v>0</v>
      </c>
      <c r="L75" s="7">
        <f t="shared" si="335"/>
        <v>0</v>
      </c>
      <c r="M75" s="7">
        <f t="shared" si="335"/>
        <v>0</v>
      </c>
      <c r="N75" s="7">
        <f t="shared" si="335"/>
        <v>0</v>
      </c>
      <c r="O75" s="7">
        <f t="shared" si="335"/>
        <v>0</v>
      </c>
      <c r="P75" s="7">
        <f t="shared" si="335"/>
        <v>0</v>
      </c>
      <c r="Q75" s="7">
        <f t="shared" si="335"/>
        <v>0</v>
      </c>
      <c r="R75" s="7">
        <f t="shared" si="335"/>
        <v>0</v>
      </c>
      <c r="S75" s="7">
        <f t="shared" si="335"/>
        <v>0</v>
      </c>
      <c r="T75" s="7">
        <f t="shared" si="335"/>
        <v>0</v>
      </c>
      <c r="U75" s="7">
        <f t="shared" si="335"/>
        <v>0</v>
      </c>
      <c r="V75" s="7">
        <f t="shared" si="335"/>
        <v>0</v>
      </c>
      <c r="W75" s="7">
        <f t="shared" si="335"/>
        <v>0</v>
      </c>
      <c r="X75" s="7">
        <f t="shared" si="335"/>
        <v>0</v>
      </c>
      <c r="Y75" s="7">
        <f t="shared" si="335"/>
        <v>0</v>
      </c>
      <c r="Z75" s="7">
        <f t="shared" si="335"/>
        <v>0</v>
      </c>
      <c r="AA75" s="7">
        <f t="shared" si="335"/>
        <v>0</v>
      </c>
      <c r="AB75" s="7">
        <f t="shared" si="335"/>
        <v>0</v>
      </c>
      <c r="AC75" s="7">
        <f t="shared" si="335"/>
        <v>0</v>
      </c>
      <c r="AD75" s="7">
        <f t="shared" si="335"/>
        <v>0</v>
      </c>
      <c r="AE75" s="7">
        <f t="shared" si="335"/>
        <v>0</v>
      </c>
      <c r="AF75" s="7">
        <f t="shared" si="335"/>
        <v>0</v>
      </c>
      <c r="AG75" s="7">
        <f t="shared" si="335"/>
        <v>0</v>
      </c>
      <c r="AH75" s="7">
        <f t="shared" si="335"/>
        <v>0</v>
      </c>
      <c r="AI75" s="7">
        <f t="shared" si="335"/>
        <v>0</v>
      </c>
      <c r="AJ75" s="7">
        <f t="shared" si="335"/>
        <v>0</v>
      </c>
      <c r="AK75" s="7">
        <f t="shared" si="335"/>
        <v>0</v>
      </c>
      <c r="AL75" s="7">
        <f t="shared" si="335"/>
        <v>0</v>
      </c>
      <c r="AM75" s="7">
        <f t="shared" si="335"/>
        <v>0</v>
      </c>
      <c r="AN75" s="7">
        <f t="shared" si="335"/>
        <v>0</v>
      </c>
      <c r="AO75" s="7">
        <f t="shared" si="335"/>
        <v>0</v>
      </c>
      <c r="AP75" s="7">
        <f t="shared" si="335"/>
        <v>0</v>
      </c>
      <c r="AQ75" s="7">
        <f t="shared" si="335"/>
        <v>0</v>
      </c>
      <c r="AR75" s="7">
        <f t="shared" si="335"/>
        <v>0</v>
      </c>
      <c r="AS75" s="7">
        <f t="shared" si="335"/>
        <v>0</v>
      </c>
      <c r="AT75" s="7">
        <f t="shared" si="335"/>
        <v>0</v>
      </c>
      <c r="AU75" s="7">
        <f t="shared" si="335"/>
        <v>0</v>
      </c>
      <c r="AV75" s="7">
        <f t="shared" si="335"/>
        <v>0</v>
      </c>
      <c r="AW75" s="7">
        <f t="shared" si="335"/>
        <v>0</v>
      </c>
      <c r="AX75" s="7">
        <f t="shared" si="335"/>
        <v>0</v>
      </c>
      <c r="AY75" s="7">
        <f t="shared" si="335"/>
        <v>0</v>
      </c>
      <c r="AZ75" s="7">
        <f t="shared" si="335"/>
        <v>0</v>
      </c>
      <c r="BA75" s="7">
        <f t="shared" si="335"/>
        <v>0</v>
      </c>
      <c r="BB75" s="7">
        <f t="shared" si="335"/>
        <v>0</v>
      </c>
      <c r="BC75" s="7">
        <f t="shared" si="335"/>
        <v>0</v>
      </c>
      <c r="BD75" s="7">
        <f t="shared" si="335"/>
        <v>0</v>
      </c>
      <c r="BE75" s="7">
        <f t="shared" si="335"/>
        <v>0</v>
      </c>
      <c r="BF75" s="7">
        <f t="shared" si="335"/>
        <v>0</v>
      </c>
      <c r="BG75" s="7">
        <f t="shared" si="335"/>
        <v>0</v>
      </c>
      <c r="BH75" s="7">
        <f t="shared" si="335"/>
        <v>0</v>
      </c>
      <c r="BI75" s="7">
        <f t="shared" si="335"/>
        <v>0</v>
      </c>
    </row>
    <row r="76" spans="1:61">
      <c r="D76" s="68" t="s">
        <v>200</v>
      </c>
      <c r="E76" s="121" t="str">
        <f xml:space="preserve"> E$37</f>
        <v>Pre Forecast Period Total</v>
      </c>
      <c r="F76" s="7">
        <f xml:space="preserve"> F$37</f>
        <v>1</v>
      </c>
      <c r="G76" s="7" t="str">
        <f xml:space="preserve"> G$37</f>
        <v>columns</v>
      </c>
      <c r="H76" s="7">
        <f t="shared" ref="H76:BI76" si="336" xml:space="preserve"> H$37</f>
        <v>0</v>
      </c>
      <c r="I76" s="7">
        <f t="shared" si="336"/>
        <v>0</v>
      </c>
      <c r="J76" s="7">
        <f t="shared" si="336"/>
        <v>0</v>
      </c>
      <c r="K76" s="7">
        <f t="shared" si="336"/>
        <v>0</v>
      </c>
      <c r="L76" s="7">
        <f t="shared" si="336"/>
        <v>0</v>
      </c>
      <c r="M76" s="7">
        <f t="shared" si="336"/>
        <v>0</v>
      </c>
      <c r="N76" s="7">
        <f t="shared" si="336"/>
        <v>0</v>
      </c>
      <c r="O76" s="7">
        <f t="shared" si="336"/>
        <v>0</v>
      </c>
      <c r="P76" s="7">
        <f t="shared" si="336"/>
        <v>0</v>
      </c>
      <c r="Q76" s="7">
        <f t="shared" si="336"/>
        <v>0</v>
      </c>
      <c r="R76" s="7">
        <f t="shared" si="336"/>
        <v>0</v>
      </c>
      <c r="S76" s="7">
        <f t="shared" si="336"/>
        <v>0</v>
      </c>
      <c r="T76" s="7">
        <f t="shared" si="336"/>
        <v>0</v>
      </c>
      <c r="U76" s="7">
        <f t="shared" si="336"/>
        <v>0</v>
      </c>
      <c r="V76" s="7">
        <f t="shared" si="336"/>
        <v>0</v>
      </c>
      <c r="W76" s="7">
        <f t="shared" si="336"/>
        <v>0</v>
      </c>
      <c r="X76" s="7">
        <f t="shared" si="336"/>
        <v>0</v>
      </c>
      <c r="Y76" s="7">
        <f t="shared" si="336"/>
        <v>0</v>
      </c>
      <c r="Z76" s="7">
        <f t="shared" si="336"/>
        <v>0</v>
      </c>
      <c r="AA76" s="7">
        <f t="shared" si="336"/>
        <v>0</v>
      </c>
      <c r="AB76" s="7">
        <f t="shared" si="336"/>
        <v>0</v>
      </c>
      <c r="AC76" s="7">
        <f t="shared" si="336"/>
        <v>0</v>
      </c>
      <c r="AD76" s="7">
        <f t="shared" si="336"/>
        <v>0</v>
      </c>
      <c r="AE76" s="7">
        <f t="shared" si="336"/>
        <v>0</v>
      </c>
      <c r="AF76" s="7">
        <f t="shared" si="336"/>
        <v>0</v>
      </c>
      <c r="AG76" s="7">
        <f t="shared" si="336"/>
        <v>0</v>
      </c>
      <c r="AH76" s="7">
        <f t="shared" si="336"/>
        <v>0</v>
      </c>
      <c r="AI76" s="7">
        <f t="shared" si="336"/>
        <v>0</v>
      </c>
      <c r="AJ76" s="7">
        <f t="shared" si="336"/>
        <v>0</v>
      </c>
      <c r="AK76" s="7">
        <f t="shared" si="336"/>
        <v>0</v>
      </c>
      <c r="AL76" s="7">
        <f t="shared" si="336"/>
        <v>0</v>
      </c>
      <c r="AM76" s="7">
        <f t="shared" si="336"/>
        <v>0</v>
      </c>
      <c r="AN76" s="7">
        <f t="shared" si="336"/>
        <v>0</v>
      </c>
      <c r="AO76" s="7">
        <f t="shared" si="336"/>
        <v>0</v>
      </c>
      <c r="AP76" s="7">
        <f t="shared" si="336"/>
        <v>0</v>
      </c>
      <c r="AQ76" s="7">
        <f t="shared" si="336"/>
        <v>0</v>
      </c>
      <c r="AR76" s="7">
        <f t="shared" si="336"/>
        <v>0</v>
      </c>
      <c r="AS76" s="7">
        <f t="shared" si="336"/>
        <v>0</v>
      </c>
      <c r="AT76" s="7">
        <f t="shared" si="336"/>
        <v>0</v>
      </c>
      <c r="AU76" s="7">
        <f t="shared" si="336"/>
        <v>0</v>
      </c>
      <c r="AV76" s="7">
        <f t="shared" si="336"/>
        <v>0</v>
      </c>
      <c r="AW76" s="7">
        <f t="shared" si="336"/>
        <v>0</v>
      </c>
      <c r="AX76" s="7">
        <f t="shared" si="336"/>
        <v>0</v>
      </c>
      <c r="AY76" s="7">
        <f t="shared" si="336"/>
        <v>0</v>
      </c>
      <c r="AZ76" s="7">
        <f t="shared" si="336"/>
        <v>0</v>
      </c>
      <c r="BA76" s="7">
        <f t="shared" si="336"/>
        <v>0</v>
      </c>
      <c r="BB76" s="7">
        <f t="shared" si="336"/>
        <v>0</v>
      </c>
      <c r="BC76" s="7">
        <f t="shared" si="336"/>
        <v>0</v>
      </c>
      <c r="BD76" s="7">
        <f t="shared" si="336"/>
        <v>0</v>
      </c>
      <c r="BE76" s="7">
        <f t="shared" si="336"/>
        <v>0</v>
      </c>
      <c r="BF76" s="7">
        <f t="shared" si="336"/>
        <v>0</v>
      </c>
      <c r="BG76" s="7">
        <f t="shared" si="336"/>
        <v>0</v>
      </c>
      <c r="BH76" s="7">
        <f t="shared" si="336"/>
        <v>0</v>
      </c>
      <c r="BI76" s="7">
        <f t="shared" si="336"/>
        <v>0</v>
      </c>
    </row>
    <row r="77" spans="1:61">
      <c r="D77" s="68" t="s">
        <v>200</v>
      </c>
      <c r="E77" s="121" t="str">
        <f xml:space="preserve"> E$56</f>
        <v xml:space="preserve">Forecast Period Total </v>
      </c>
      <c r="F77" s="7">
        <f xml:space="preserve"> F$56</f>
        <v>10</v>
      </c>
      <c r="G77" s="7" t="str">
        <f xml:space="preserve"> G$56</f>
        <v>columns</v>
      </c>
      <c r="H77" s="7">
        <f t="shared" ref="H77:BI77" si="337" xml:space="preserve"> H$56</f>
        <v>0</v>
      </c>
      <c r="I77" s="7">
        <f t="shared" si="337"/>
        <v>0</v>
      </c>
      <c r="J77" s="7">
        <f t="shared" si="337"/>
        <v>0</v>
      </c>
      <c r="K77" s="7">
        <f t="shared" si="337"/>
        <v>0</v>
      </c>
      <c r="L77" s="7">
        <f t="shared" si="337"/>
        <v>0</v>
      </c>
      <c r="M77" s="7">
        <f t="shared" si="337"/>
        <v>0</v>
      </c>
      <c r="N77" s="7">
        <f t="shared" si="337"/>
        <v>0</v>
      </c>
      <c r="O77" s="7">
        <f t="shared" si="337"/>
        <v>0</v>
      </c>
      <c r="P77" s="7">
        <f t="shared" si="337"/>
        <v>0</v>
      </c>
      <c r="Q77" s="7">
        <f t="shared" si="337"/>
        <v>0</v>
      </c>
      <c r="R77" s="7">
        <f t="shared" si="337"/>
        <v>0</v>
      </c>
      <c r="S77" s="7">
        <f t="shared" si="337"/>
        <v>0</v>
      </c>
      <c r="T77" s="7">
        <f t="shared" si="337"/>
        <v>0</v>
      </c>
      <c r="U77" s="7">
        <f t="shared" si="337"/>
        <v>0</v>
      </c>
      <c r="V77" s="7">
        <f t="shared" si="337"/>
        <v>0</v>
      </c>
      <c r="W77" s="7">
        <f t="shared" si="337"/>
        <v>0</v>
      </c>
      <c r="X77" s="7">
        <f t="shared" si="337"/>
        <v>0</v>
      </c>
      <c r="Y77" s="7">
        <f t="shared" si="337"/>
        <v>0</v>
      </c>
      <c r="Z77" s="7">
        <f t="shared" si="337"/>
        <v>0</v>
      </c>
      <c r="AA77" s="7">
        <f t="shared" si="337"/>
        <v>0</v>
      </c>
      <c r="AB77" s="7">
        <f t="shared" si="337"/>
        <v>0</v>
      </c>
      <c r="AC77" s="7">
        <f t="shared" si="337"/>
        <v>0</v>
      </c>
      <c r="AD77" s="7">
        <f t="shared" si="337"/>
        <v>0</v>
      </c>
      <c r="AE77" s="7">
        <f t="shared" si="337"/>
        <v>0</v>
      </c>
      <c r="AF77" s="7">
        <f t="shared" si="337"/>
        <v>0</v>
      </c>
      <c r="AG77" s="7">
        <f t="shared" si="337"/>
        <v>0</v>
      </c>
      <c r="AH77" s="7">
        <f t="shared" si="337"/>
        <v>0</v>
      </c>
      <c r="AI77" s="7">
        <f t="shared" si="337"/>
        <v>0</v>
      </c>
      <c r="AJ77" s="7">
        <f t="shared" si="337"/>
        <v>0</v>
      </c>
      <c r="AK77" s="7">
        <f t="shared" si="337"/>
        <v>0</v>
      </c>
      <c r="AL77" s="7">
        <f t="shared" si="337"/>
        <v>0</v>
      </c>
      <c r="AM77" s="7">
        <f t="shared" si="337"/>
        <v>0</v>
      </c>
      <c r="AN77" s="7">
        <f t="shared" si="337"/>
        <v>0</v>
      </c>
      <c r="AO77" s="7">
        <f t="shared" si="337"/>
        <v>0</v>
      </c>
      <c r="AP77" s="7">
        <f t="shared" si="337"/>
        <v>0</v>
      </c>
      <c r="AQ77" s="7">
        <f t="shared" si="337"/>
        <v>0</v>
      </c>
      <c r="AR77" s="7">
        <f t="shared" si="337"/>
        <v>0</v>
      </c>
      <c r="AS77" s="7">
        <f t="shared" si="337"/>
        <v>0</v>
      </c>
      <c r="AT77" s="7">
        <f t="shared" si="337"/>
        <v>0</v>
      </c>
      <c r="AU77" s="7">
        <f t="shared" si="337"/>
        <v>0</v>
      </c>
      <c r="AV77" s="7">
        <f t="shared" si="337"/>
        <v>0</v>
      </c>
      <c r="AW77" s="7">
        <f t="shared" si="337"/>
        <v>0</v>
      </c>
      <c r="AX77" s="7">
        <f t="shared" si="337"/>
        <v>0</v>
      </c>
      <c r="AY77" s="7">
        <f t="shared" si="337"/>
        <v>0</v>
      </c>
      <c r="AZ77" s="7">
        <f t="shared" si="337"/>
        <v>0</v>
      </c>
      <c r="BA77" s="7">
        <f t="shared" si="337"/>
        <v>0</v>
      </c>
      <c r="BB77" s="7">
        <f t="shared" si="337"/>
        <v>0</v>
      </c>
      <c r="BC77" s="7">
        <f t="shared" si="337"/>
        <v>0</v>
      </c>
      <c r="BD77" s="7">
        <f t="shared" si="337"/>
        <v>0</v>
      </c>
      <c r="BE77" s="7">
        <f t="shared" si="337"/>
        <v>0</v>
      </c>
      <c r="BF77" s="7">
        <f t="shared" si="337"/>
        <v>0</v>
      </c>
      <c r="BG77" s="7">
        <f t="shared" si="337"/>
        <v>0</v>
      </c>
      <c r="BH77" s="7">
        <f t="shared" si="337"/>
        <v>0</v>
      </c>
      <c r="BI77" s="7">
        <f t="shared" si="337"/>
        <v>0</v>
      </c>
    </row>
    <row r="78" spans="1:61">
      <c r="D78" s="68" t="s">
        <v>200</v>
      </c>
      <c r="E78" s="121" t="str">
        <f xml:space="preserve"> E$70</f>
        <v>Post Forecast Period Total</v>
      </c>
      <c r="F78" s="7">
        <f xml:space="preserve"> F$70</f>
        <v>40</v>
      </c>
      <c r="G78" s="7" t="str">
        <f xml:space="preserve"> G$70</f>
        <v>columns</v>
      </c>
      <c r="H78" s="7">
        <f t="shared" ref="H78:BI78" si="338" xml:space="preserve"> H$70</f>
        <v>0</v>
      </c>
      <c r="I78" s="7">
        <f t="shared" si="338"/>
        <v>0</v>
      </c>
      <c r="J78" s="7">
        <f t="shared" si="338"/>
        <v>0</v>
      </c>
      <c r="K78" s="7">
        <f t="shared" si="338"/>
        <v>0</v>
      </c>
      <c r="L78" s="7">
        <f t="shared" si="338"/>
        <v>0</v>
      </c>
      <c r="M78" s="7">
        <f t="shared" si="338"/>
        <v>0</v>
      </c>
      <c r="N78" s="7">
        <f t="shared" si="338"/>
        <v>0</v>
      </c>
      <c r="O78" s="7">
        <f t="shared" si="338"/>
        <v>0</v>
      </c>
      <c r="P78" s="7">
        <f t="shared" si="338"/>
        <v>0</v>
      </c>
      <c r="Q78" s="7">
        <f t="shared" si="338"/>
        <v>0</v>
      </c>
      <c r="R78" s="7">
        <f t="shared" si="338"/>
        <v>0</v>
      </c>
      <c r="S78" s="7">
        <f t="shared" si="338"/>
        <v>0</v>
      </c>
      <c r="T78" s="7">
        <f t="shared" si="338"/>
        <v>0</v>
      </c>
      <c r="U78" s="7">
        <f t="shared" si="338"/>
        <v>0</v>
      </c>
      <c r="V78" s="7">
        <f t="shared" si="338"/>
        <v>0</v>
      </c>
      <c r="W78" s="7">
        <f t="shared" si="338"/>
        <v>0</v>
      </c>
      <c r="X78" s="7">
        <f t="shared" si="338"/>
        <v>0</v>
      </c>
      <c r="Y78" s="7">
        <f t="shared" si="338"/>
        <v>0</v>
      </c>
      <c r="Z78" s="7">
        <f t="shared" si="338"/>
        <v>0</v>
      </c>
      <c r="AA78" s="7">
        <f t="shared" si="338"/>
        <v>0</v>
      </c>
      <c r="AB78" s="7">
        <f t="shared" si="338"/>
        <v>0</v>
      </c>
      <c r="AC78" s="7">
        <f t="shared" si="338"/>
        <v>0</v>
      </c>
      <c r="AD78" s="7">
        <f t="shared" si="338"/>
        <v>0</v>
      </c>
      <c r="AE78" s="7">
        <f t="shared" si="338"/>
        <v>0</v>
      </c>
      <c r="AF78" s="7">
        <f t="shared" si="338"/>
        <v>0</v>
      </c>
      <c r="AG78" s="7">
        <f t="shared" si="338"/>
        <v>0</v>
      </c>
      <c r="AH78" s="7">
        <f t="shared" si="338"/>
        <v>0</v>
      </c>
      <c r="AI78" s="7">
        <f t="shared" si="338"/>
        <v>0</v>
      </c>
      <c r="AJ78" s="7">
        <f t="shared" si="338"/>
        <v>0</v>
      </c>
      <c r="AK78" s="7">
        <f t="shared" si="338"/>
        <v>0</v>
      </c>
      <c r="AL78" s="7">
        <f t="shared" si="338"/>
        <v>0</v>
      </c>
      <c r="AM78" s="7">
        <f t="shared" si="338"/>
        <v>0</v>
      </c>
      <c r="AN78" s="7">
        <f t="shared" si="338"/>
        <v>0</v>
      </c>
      <c r="AO78" s="7">
        <f t="shared" si="338"/>
        <v>0</v>
      </c>
      <c r="AP78" s="7">
        <f t="shared" si="338"/>
        <v>0</v>
      </c>
      <c r="AQ78" s="7">
        <f t="shared" si="338"/>
        <v>0</v>
      </c>
      <c r="AR78" s="7">
        <f t="shared" si="338"/>
        <v>0</v>
      </c>
      <c r="AS78" s="7">
        <f t="shared" si="338"/>
        <v>0</v>
      </c>
      <c r="AT78" s="7">
        <f t="shared" si="338"/>
        <v>0</v>
      </c>
      <c r="AU78" s="7">
        <f t="shared" si="338"/>
        <v>0</v>
      </c>
      <c r="AV78" s="7">
        <f t="shared" si="338"/>
        <v>0</v>
      </c>
      <c r="AW78" s="7">
        <f t="shared" si="338"/>
        <v>0</v>
      </c>
      <c r="AX78" s="7">
        <f t="shared" si="338"/>
        <v>0</v>
      </c>
      <c r="AY78" s="7">
        <f t="shared" si="338"/>
        <v>0</v>
      </c>
      <c r="AZ78" s="7">
        <f t="shared" si="338"/>
        <v>0</v>
      </c>
      <c r="BA78" s="7">
        <f t="shared" si="338"/>
        <v>0</v>
      </c>
      <c r="BB78" s="7">
        <f t="shared" si="338"/>
        <v>0</v>
      </c>
      <c r="BC78" s="7">
        <f t="shared" si="338"/>
        <v>0</v>
      </c>
      <c r="BD78" s="7">
        <f t="shared" si="338"/>
        <v>0</v>
      </c>
      <c r="BE78" s="7">
        <f t="shared" si="338"/>
        <v>0</v>
      </c>
      <c r="BF78" s="7">
        <f t="shared" si="338"/>
        <v>0</v>
      </c>
      <c r="BG78" s="7">
        <f t="shared" si="338"/>
        <v>0</v>
      </c>
      <c r="BH78" s="7">
        <f t="shared" si="338"/>
        <v>0</v>
      </c>
      <c r="BI78" s="7">
        <f t="shared" si="338"/>
        <v>0</v>
      </c>
    </row>
    <row r="79" spans="1:61" s="60" customFormat="1">
      <c r="A79" s="64"/>
      <c r="B79" s="72"/>
      <c r="C79" s="72"/>
      <c r="D79" s="69"/>
      <c r="E79" s="123" t="s">
        <v>220</v>
      </c>
      <c r="F79" s="45">
        <f xml:space="preserve"> IF(F75 - SUM(F76:F78) &lt;&gt; 0, 1, 0)</f>
        <v>0</v>
      </c>
      <c r="G79" s="60" t="s">
        <v>221</v>
      </c>
    </row>
    <row r="80" spans="1:61"/>
    <row r="81" spans="1:85"/>
    <row r="82" spans="1:85" s="15" customFormat="1">
      <c r="A82" s="73" t="s">
        <v>222</v>
      </c>
      <c r="B82" s="74"/>
      <c r="C82" s="74"/>
      <c r="D82" s="75"/>
      <c r="E82" s="122"/>
    </row>
    <row r="83" spans="1:85"/>
    <row r="84" spans="1:85" s="60" customFormat="1">
      <c r="A84" s="64"/>
      <c r="B84" s="72" t="s">
        <v>223</v>
      </c>
      <c r="C84" s="72"/>
      <c r="D84" s="69"/>
      <c r="E84" s="123"/>
    </row>
    <row r="85" spans="1:85" s="29" customFormat="1">
      <c r="A85" s="92"/>
      <c r="B85" s="93"/>
      <c r="C85" s="93"/>
      <c r="D85" s="94"/>
      <c r="E85" s="29" t="str">
        <f t="shared" ref="E85:BI85" si="339" xml:space="preserve"> E$19</f>
        <v>First model period BEG</v>
      </c>
      <c r="F85" s="29">
        <f t="shared" si="339"/>
        <v>43556</v>
      </c>
      <c r="G85" s="29" t="str">
        <f t="shared" si="339"/>
        <v>month</v>
      </c>
      <c r="H85" s="29">
        <f t="shared" si="339"/>
        <v>0</v>
      </c>
      <c r="I85" s="29">
        <f t="shared" si="339"/>
        <v>0</v>
      </c>
      <c r="J85" s="29">
        <f t="shared" si="339"/>
        <v>0</v>
      </c>
      <c r="K85" s="29">
        <f t="shared" si="339"/>
        <v>0</v>
      </c>
      <c r="L85" s="29">
        <f t="shared" si="339"/>
        <v>0</v>
      </c>
      <c r="M85" s="29">
        <f t="shared" si="339"/>
        <v>0</v>
      </c>
      <c r="N85" s="29">
        <f t="shared" si="339"/>
        <v>0</v>
      </c>
      <c r="O85" s="29">
        <f t="shared" si="339"/>
        <v>0</v>
      </c>
      <c r="P85" s="29">
        <f t="shared" si="339"/>
        <v>0</v>
      </c>
      <c r="Q85" s="29">
        <f t="shared" si="339"/>
        <v>0</v>
      </c>
      <c r="R85" s="29">
        <f t="shared" si="339"/>
        <v>0</v>
      </c>
      <c r="S85" s="29">
        <f t="shared" si="339"/>
        <v>0</v>
      </c>
      <c r="T85" s="29">
        <f t="shared" si="339"/>
        <v>0</v>
      </c>
      <c r="U85" s="29">
        <f t="shared" si="339"/>
        <v>0</v>
      </c>
      <c r="V85" s="29">
        <f t="shared" si="339"/>
        <v>0</v>
      </c>
      <c r="W85" s="29">
        <f t="shared" si="339"/>
        <v>0</v>
      </c>
      <c r="X85" s="29">
        <f t="shared" si="339"/>
        <v>0</v>
      </c>
      <c r="Y85" s="29">
        <f t="shared" si="339"/>
        <v>0</v>
      </c>
      <c r="Z85" s="29">
        <f t="shared" si="339"/>
        <v>0</v>
      </c>
      <c r="AA85" s="29">
        <f t="shared" si="339"/>
        <v>0</v>
      </c>
      <c r="AB85" s="29">
        <f t="shared" si="339"/>
        <v>0</v>
      </c>
      <c r="AC85" s="29">
        <f t="shared" si="339"/>
        <v>0</v>
      </c>
      <c r="AD85" s="29">
        <f t="shared" si="339"/>
        <v>0</v>
      </c>
      <c r="AE85" s="29">
        <f t="shared" si="339"/>
        <v>0</v>
      </c>
      <c r="AF85" s="29">
        <f t="shared" si="339"/>
        <v>0</v>
      </c>
      <c r="AG85" s="29">
        <f t="shared" si="339"/>
        <v>0</v>
      </c>
      <c r="AH85" s="29">
        <f t="shared" si="339"/>
        <v>0</v>
      </c>
      <c r="AI85" s="29">
        <f t="shared" si="339"/>
        <v>0</v>
      </c>
      <c r="AJ85" s="29">
        <f t="shared" si="339"/>
        <v>0</v>
      </c>
      <c r="AK85" s="29">
        <f t="shared" si="339"/>
        <v>0</v>
      </c>
      <c r="AL85" s="29">
        <f t="shared" si="339"/>
        <v>0</v>
      </c>
      <c r="AM85" s="29">
        <f t="shared" si="339"/>
        <v>0</v>
      </c>
      <c r="AN85" s="29">
        <f t="shared" si="339"/>
        <v>0</v>
      </c>
      <c r="AO85" s="29">
        <f t="shared" si="339"/>
        <v>0</v>
      </c>
      <c r="AP85" s="29">
        <f t="shared" si="339"/>
        <v>0</v>
      </c>
      <c r="AQ85" s="29">
        <f t="shared" si="339"/>
        <v>0</v>
      </c>
      <c r="AR85" s="29">
        <f t="shared" si="339"/>
        <v>0</v>
      </c>
      <c r="AS85" s="29">
        <f t="shared" si="339"/>
        <v>0</v>
      </c>
      <c r="AT85" s="29">
        <f t="shared" si="339"/>
        <v>0</v>
      </c>
      <c r="AU85" s="29">
        <f t="shared" si="339"/>
        <v>0</v>
      </c>
      <c r="AV85" s="29">
        <f t="shared" si="339"/>
        <v>0</v>
      </c>
      <c r="AW85" s="29">
        <f t="shared" si="339"/>
        <v>0</v>
      </c>
      <c r="AX85" s="29">
        <f t="shared" si="339"/>
        <v>0</v>
      </c>
      <c r="AY85" s="29">
        <f t="shared" si="339"/>
        <v>0</v>
      </c>
      <c r="AZ85" s="29">
        <f t="shared" si="339"/>
        <v>0</v>
      </c>
      <c r="BA85" s="29">
        <f t="shared" si="339"/>
        <v>0</v>
      </c>
      <c r="BB85" s="29">
        <f t="shared" si="339"/>
        <v>0</v>
      </c>
      <c r="BC85" s="29">
        <f t="shared" si="339"/>
        <v>0</v>
      </c>
      <c r="BD85" s="29">
        <f t="shared" si="339"/>
        <v>0</v>
      </c>
      <c r="BE85" s="29">
        <f t="shared" si="339"/>
        <v>0</v>
      </c>
      <c r="BF85" s="29">
        <f t="shared" si="339"/>
        <v>0</v>
      </c>
      <c r="BG85" s="29">
        <f t="shared" si="339"/>
        <v>0</v>
      </c>
      <c r="BH85" s="29">
        <f t="shared" si="339"/>
        <v>0</v>
      </c>
      <c r="BI85" s="29">
        <f t="shared" si="339"/>
        <v>0</v>
      </c>
    </row>
    <row r="86" spans="1:85" s="44" customFormat="1">
      <c r="A86" s="92"/>
      <c r="B86" s="107"/>
      <c r="C86" s="107"/>
      <c r="D86" s="108"/>
      <c r="E86" s="127" t="str">
        <f>InpCol!E$28</f>
        <v>Operation Finish Date (midnight)</v>
      </c>
      <c r="F86" s="44">
        <f>InpCol!F$28</f>
        <v>45747</v>
      </c>
      <c r="G86" s="44" t="str">
        <f>InpCol!G$28</f>
        <v>date</v>
      </c>
      <c r="H86" s="44">
        <f>InpCol!H$28</f>
        <v>0</v>
      </c>
      <c r="I86" s="44">
        <f>InpCol!I$28</f>
        <v>0</v>
      </c>
      <c r="J86" s="44">
        <f>InpCol!J$28</f>
        <v>0</v>
      </c>
      <c r="K86" s="44">
        <f>InpCol!K$28</f>
        <v>0</v>
      </c>
      <c r="L86" s="44">
        <f>InpCol!L$28</f>
        <v>0</v>
      </c>
      <c r="M86" s="44">
        <f>InpCol!M$28</f>
        <v>0</v>
      </c>
      <c r="N86" s="44">
        <f>InpCol!N$28</f>
        <v>0</v>
      </c>
      <c r="O86" s="44">
        <f>InpCol!O$28</f>
        <v>0</v>
      </c>
      <c r="P86" s="44">
        <f>InpCol!P$28</f>
        <v>0</v>
      </c>
      <c r="Q86" s="44">
        <f>InpCol!Q$28</f>
        <v>0</v>
      </c>
      <c r="R86" s="44">
        <f>InpCol!R$28</f>
        <v>0</v>
      </c>
      <c r="S86" s="44">
        <f>InpCol!S$28</f>
        <v>0</v>
      </c>
      <c r="T86" s="44">
        <f>InpCol!T$28</f>
        <v>0</v>
      </c>
      <c r="U86" s="44">
        <f>InpCol!U$28</f>
        <v>0</v>
      </c>
      <c r="V86" s="44">
        <f>InpCol!V$28</f>
        <v>0</v>
      </c>
      <c r="W86" s="44">
        <f>InpCol!W$28</f>
        <v>0</v>
      </c>
      <c r="X86" s="44">
        <f>InpCol!X$28</f>
        <v>0</v>
      </c>
      <c r="Y86" s="44">
        <f>InpCol!Y$28</f>
        <v>0</v>
      </c>
      <c r="Z86" s="44">
        <f>InpCol!Z$28</f>
        <v>0</v>
      </c>
      <c r="AA86" s="44">
        <f>InpCol!AA$28</f>
        <v>0</v>
      </c>
      <c r="AB86" s="44">
        <f>InpCol!AB$28</f>
        <v>0</v>
      </c>
      <c r="AC86" s="44">
        <f>InpCol!AC$28</f>
        <v>0</v>
      </c>
      <c r="AD86" s="44">
        <f>InpCol!AD$28</f>
        <v>0</v>
      </c>
      <c r="AE86" s="44">
        <f>InpCol!AE$28</f>
        <v>0</v>
      </c>
      <c r="AF86" s="44">
        <f>InpCol!AF$28</f>
        <v>0</v>
      </c>
      <c r="AG86" s="44">
        <f>InpCol!AG$28</f>
        <v>0</v>
      </c>
      <c r="AH86" s="44">
        <f>InpCol!AH$28</f>
        <v>0</v>
      </c>
      <c r="AI86" s="44">
        <f>InpCol!AI$28</f>
        <v>0</v>
      </c>
      <c r="AJ86" s="44">
        <f>InpCol!AJ$28</f>
        <v>0</v>
      </c>
      <c r="AK86" s="44">
        <f>InpCol!AK$28</f>
        <v>0</v>
      </c>
      <c r="AL86" s="44">
        <f>InpCol!AL$28</f>
        <v>0</v>
      </c>
      <c r="AM86" s="44">
        <f>InpCol!AM$28</f>
        <v>0</v>
      </c>
      <c r="AN86" s="44">
        <f>InpCol!AN$28</f>
        <v>0</v>
      </c>
      <c r="AO86" s="44">
        <f>InpCol!AO$28</f>
        <v>0</v>
      </c>
      <c r="AP86" s="44">
        <f>InpCol!AP$28</f>
        <v>0</v>
      </c>
      <c r="AQ86" s="44">
        <f>InpCol!AQ$28</f>
        <v>0</v>
      </c>
      <c r="AR86" s="44">
        <f>InpCol!AR$28</f>
        <v>0</v>
      </c>
      <c r="AS86" s="44">
        <f>InpCol!AS$28</f>
        <v>0</v>
      </c>
      <c r="AT86" s="44">
        <f>InpCol!AT$28</f>
        <v>0</v>
      </c>
      <c r="AU86" s="44">
        <f>InpCol!AU$28</f>
        <v>0</v>
      </c>
      <c r="AV86" s="44">
        <f>InpCol!AV$28</f>
        <v>0</v>
      </c>
      <c r="AW86" s="44">
        <f>InpCol!AW$28</f>
        <v>0</v>
      </c>
      <c r="AX86" s="44">
        <f>InpCol!AX$28</f>
        <v>0</v>
      </c>
      <c r="AY86" s="44">
        <f>InpCol!AY$28</f>
        <v>0</v>
      </c>
      <c r="AZ86" s="44">
        <f>InpCol!AZ$28</f>
        <v>0</v>
      </c>
      <c r="BA86" s="44">
        <f>InpCol!BA$28</f>
        <v>0</v>
      </c>
      <c r="BB86" s="44">
        <f>InpCol!BB$28</f>
        <v>0</v>
      </c>
      <c r="BC86" s="44">
        <f>InpCol!BC$28</f>
        <v>0</v>
      </c>
      <c r="BD86" s="44">
        <f>InpCol!BD$28</f>
        <v>0</v>
      </c>
      <c r="BE86" s="44">
        <f>InpCol!BE$28</f>
        <v>0</v>
      </c>
      <c r="BF86" s="44">
        <f>InpCol!BF$28</f>
        <v>0</v>
      </c>
      <c r="BG86" s="44">
        <f>InpCol!BG$28</f>
        <v>0</v>
      </c>
      <c r="BH86" s="44">
        <f>InpCol!BH$28</f>
        <v>0</v>
      </c>
      <c r="BI86" s="44">
        <f>InpCol!BI$28</f>
        <v>0</v>
      </c>
    </row>
    <row r="87" spans="1:85" s="111" customFormat="1">
      <c r="A87" s="95"/>
      <c r="B87" s="98"/>
      <c r="C87" s="98"/>
      <c r="D87" s="99"/>
      <c r="E87" s="123" t="str">
        <f t="shared" ref="E87:BI87" si="340" xml:space="preserve"> E$23</f>
        <v>Model Period BEG</v>
      </c>
      <c r="F87" s="43">
        <f t="shared" si="340"/>
        <v>0</v>
      </c>
      <c r="G87" s="43" t="str">
        <f t="shared" si="340"/>
        <v>date</v>
      </c>
      <c r="H87" s="43">
        <f t="shared" si="340"/>
        <v>0</v>
      </c>
      <c r="I87" s="43">
        <f t="shared" si="340"/>
        <v>0</v>
      </c>
      <c r="J87" s="43">
        <f t="shared" si="340"/>
        <v>43556</v>
      </c>
      <c r="K87" s="43">
        <f t="shared" si="340"/>
        <v>43922</v>
      </c>
      <c r="L87" s="43">
        <f t="shared" si="340"/>
        <v>44287</v>
      </c>
      <c r="M87" s="43">
        <f t="shared" si="340"/>
        <v>44652</v>
      </c>
      <c r="N87" s="43">
        <f t="shared" si="340"/>
        <v>45017</v>
      </c>
      <c r="O87" s="43">
        <f t="shared" si="340"/>
        <v>45383</v>
      </c>
      <c r="P87" s="43">
        <f t="shared" si="340"/>
        <v>45748</v>
      </c>
      <c r="Q87" s="43">
        <f t="shared" si="340"/>
        <v>46113</v>
      </c>
      <c r="R87" s="43">
        <f t="shared" si="340"/>
        <v>46478</v>
      </c>
      <c r="S87" s="43">
        <f t="shared" si="340"/>
        <v>46844</v>
      </c>
      <c r="T87" s="43">
        <f t="shared" si="340"/>
        <v>47209</v>
      </c>
      <c r="U87" s="43">
        <f t="shared" si="340"/>
        <v>47574</v>
      </c>
      <c r="V87" s="43">
        <f t="shared" si="340"/>
        <v>47939</v>
      </c>
      <c r="W87" s="43">
        <f t="shared" si="340"/>
        <v>48305</v>
      </c>
      <c r="X87" s="43">
        <f t="shared" si="340"/>
        <v>48670</v>
      </c>
      <c r="Y87" s="43">
        <f t="shared" si="340"/>
        <v>49035</v>
      </c>
      <c r="Z87" s="43">
        <f t="shared" si="340"/>
        <v>49400</v>
      </c>
      <c r="AA87" s="43">
        <f t="shared" si="340"/>
        <v>49766</v>
      </c>
      <c r="AB87" s="43">
        <f t="shared" si="340"/>
        <v>50131</v>
      </c>
      <c r="AC87" s="43">
        <f t="shared" si="340"/>
        <v>50496</v>
      </c>
      <c r="AD87" s="43">
        <f t="shared" si="340"/>
        <v>50861</v>
      </c>
      <c r="AE87" s="43">
        <f t="shared" si="340"/>
        <v>51227</v>
      </c>
      <c r="AF87" s="43">
        <f t="shared" si="340"/>
        <v>51592</v>
      </c>
      <c r="AG87" s="43">
        <f t="shared" si="340"/>
        <v>51957</v>
      </c>
      <c r="AH87" s="43">
        <f t="shared" si="340"/>
        <v>52322</v>
      </c>
      <c r="AI87" s="43">
        <f t="shared" si="340"/>
        <v>52688</v>
      </c>
      <c r="AJ87" s="43">
        <f t="shared" si="340"/>
        <v>53053</v>
      </c>
      <c r="AK87" s="43">
        <f t="shared" si="340"/>
        <v>53418</v>
      </c>
      <c r="AL87" s="43">
        <f t="shared" si="340"/>
        <v>53783</v>
      </c>
      <c r="AM87" s="43">
        <f t="shared" si="340"/>
        <v>54149</v>
      </c>
      <c r="AN87" s="43">
        <f t="shared" si="340"/>
        <v>54514</v>
      </c>
      <c r="AO87" s="43">
        <f t="shared" si="340"/>
        <v>54879</v>
      </c>
      <c r="AP87" s="43">
        <f t="shared" si="340"/>
        <v>55244</v>
      </c>
      <c r="AQ87" s="43">
        <f t="shared" si="340"/>
        <v>55610</v>
      </c>
      <c r="AR87" s="43">
        <f t="shared" si="340"/>
        <v>55975</v>
      </c>
      <c r="AS87" s="43">
        <f t="shared" si="340"/>
        <v>56340</v>
      </c>
      <c r="AT87" s="43">
        <f t="shared" si="340"/>
        <v>56705</v>
      </c>
      <c r="AU87" s="43">
        <f t="shared" si="340"/>
        <v>57071</v>
      </c>
      <c r="AV87" s="43">
        <f t="shared" si="340"/>
        <v>57436</v>
      </c>
      <c r="AW87" s="43">
        <f t="shared" si="340"/>
        <v>57801</v>
      </c>
      <c r="AX87" s="43">
        <f t="shared" si="340"/>
        <v>58166</v>
      </c>
      <c r="AY87" s="43">
        <f t="shared" si="340"/>
        <v>58532</v>
      </c>
      <c r="AZ87" s="43">
        <f t="shared" si="340"/>
        <v>58897</v>
      </c>
      <c r="BA87" s="43">
        <f t="shared" si="340"/>
        <v>59262</v>
      </c>
      <c r="BB87" s="43">
        <f t="shared" si="340"/>
        <v>59627</v>
      </c>
      <c r="BC87" s="43">
        <f t="shared" si="340"/>
        <v>59993</v>
      </c>
      <c r="BD87" s="43">
        <f t="shared" si="340"/>
        <v>60358</v>
      </c>
      <c r="BE87" s="43">
        <f t="shared" si="340"/>
        <v>60723</v>
      </c>
      <c r="BF87" s="43">
        <f t="shared" si="340"/>
        <v>61088</v>
      </c>
      <c r="BG87" s="43">
        <f t="shared" si="340"/>
        <v>61454</v>
      </c>
      <c r="BH87" s="43">
        <f t="shared" si="340"/>
        <v>61819</v>
      </c>
      <c r="BI87" s="43">
        <f t="shared" si="340"/>
        <v>62184</v>
      </c>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row>
    <row r="88" spans="1:85" s="111" customFormat="1">
      <c r="A88" s="95"/>
      <c r="B88" s="98"/>
      <c r="C88" s="98"/>
      <c r="D88" s="99"/>
      <c r="E88" s="123" t="str">
        <f t="shared" ref="E88:BI88" si="341" xml:space="preserve"> E$24</f>
        <v>Model Period END</v>
      </c>
      <c r="F88" s="43">
        <f t="shared" si="341"/>
        <v>0</v>
      </c>
      <c r="G88" s="43" t="str">
        <f t="shared" si="341"/>
        <v>date</v>
      </c>
      <c r="H88" s="43">
        <f t="shared" si="341"/>
        <v>0</v>
      </c>
      <c r="I88" s="43">
        <f t="shared" si="341"/>
        <v>0</v>
      </c>
      <c r="J88" s="43">
        <f t="shared" si="341"/>
        <v>43921</v>
      </c>
      <c r="K88" s="43">
        <f t="shared" si="341"/>
        <v>44286</v>
      </c>
      <c r="L88" s="43">
        <f t="shared" si="341"/>
        <v>44651</v>
      </c>
      <c r="M88" s="43">
        <f t="shared" si="341"/>
        <v>45016</v>
      </c>
      <c r="N88" s="43">
        <f t="shared" si="341"/>
        <v>45382</v>
      </c>
      <c r="O88" s="43">
        <f t="shared" si="341"/>
        <v>45747</v>
      </c>
      <c r="P88" s="43">
        <f t="shared" si="341"/>
        <v>46112</v>
      </c>
      <c r="Q88" s="43">
        <f t="shared" si="341"/>
        <v>46477</v>
      </c>
      <c r="R88" s="43">
        <f t="shared" si="341"/>
        <v>46843</v>
      </c>
      <c r="S88" s="43">
        <f t="shared" si="341"/>
        <v>47208</v>
      </c>
      <c r="T88" s="43">
        <f t="shared" si="341"/>
        <v>47573</v>
      </c>
      <c r="U88" s="43">
        <f t="shared" si="341"/>
        <v>47938</v>
      </c>
      <c r="V88" s="43">
        <f t="shared" si="341"/>
        <v>48304</v>
      </c>
      <c r="W88" s="43">
        <f t="shared" si="341"/>
        <v>48669</v>
      </c>
      <c r="X88" s="43">
        <f t="shared" si="341"/>
        <v>49034</v>
      </c>
      <c r="Y88" s="43">
        <f t="shared" si="341"/>
        <v>49399</v>
      </c>
      <c r="Z88" s="43">
        <f t="shared" si="341"/>
        <v>49765</v>
      </c>
      <c r="AA88" s="43">
        <f t="shared" si="341"/>
        <v>50130</v>
      </c>
      <c r="AB88" s="43">
        <f t="shared" si="341"/>
        <v>50495</v>
      </c>
      <c r="AC88" s="43">
        <f t="shared" si="341"/>
        <v>50860</v>
      </c>
      <c r="AD88" s="43">
        <f t="shared" si="341"/>
        <v>51226</v>
      </c>
      <c r="AE88" s="43">
        <f t="shared" si="341"/>
        <v>51591</v>
      </c>
      <c r="AF88" s="43">
        <f t="shared" si="341"/>
        <v>51956</v>
      </c>
      <c r="AG88" s="43">
        <f t="shared" si="341"/>
        <v>52321</v>
      </c>
      <c r="AH88" s="43">
        <f t="shared" si="341"/>
        <v>52687</v>
      </c>
      <c r="AI88" s="43">
        <f t="shared" si="341"/>
        <v>53052</v>
      </c>
      <c r="AJ88" s="43">
        <f t="shared" si="341"/>
        <v>53417</v>
      </c>
      <c r="AK88" s="43">
        <f t="shared" si="341"/>
        <v>53782</v>
      </c>
      <c r="AL88" s="43">
        <f t="shared" si="341"/>
        <v>54148</v>
      </c>
      <c r="AM88" s="43">
        <f t="shared" si="341"/>
        <v>54513</v>
      </c>
      <c r="AN88" s="43">
        <f t="shared" si="341"/>
        <v>54878</v>
      </c>
      <c r="AO88" s="43">
        <f t="shared" si="341"/>
        <v>55243</v>
      </c>
      <c r="AP88" s="43">
        <f t="shared" si="341"/>
        <v>55609</v>
      </c>
      <c r="AQ88" s="43">
        <f t="shared" si="341"/>
        <v>55974</v>
      </c>
      <c r="AR88" s="43">
        <f t="shared" si="341"/>
        <v>56339</v>
      </c>
      <c r="AS88" s="43">
        <f t="shared" si="341"/>
        <v>56704</v>
      </c>
      <c r="AT88" s="43">
        <f t="shared" si="341"/>
        <v>57070</v>
      </c>
      <c r="AU88" s="43">
        <f t="shared" si="341"/>
        <v>57435</v>
      </c>
      <c r="AV88" s="43">
        <f t="shared" si="341"/>
        <v>57800</v>
      </c>
      <c r="AW88" s="43">
        <f t="shared" si="341"/>
        <v>58165</v>
      </c>
      <c r="AX88" s="43">
        <f t="shared" si="341"/>
        <v>58531</v>
      </c>
      <c r="AY88" s="43">
        <f t="shared" si="341"/>
        <v>58896</v>
      </c>
      <c r="AZ88" s="43">
        <f t="shared" si="341"/>
        <v>59261</v>
      </c>
      <c r="BA88" s="43">
        <f t="shared" si="341"/>
        <v>59626</v>
      </c>
      <c r="BB88" s="43">
        <f t="shared" si="341"/>
        <v>59992</v>
      </c>
      <c r="BC88" s="43">
        <f t="shared" si="341"/>
        <v>60357</v>
      </c>
      <c r="BD88" s="43">
        <f t="shared" si="341"/>
        <v>60722</v>
      </c>
      <c r="BE88" s="43">
        <f t="shared" si="341"/>
        <v>61087</v>
      </c>
      <c r="BF88" s="43">
        <f t="shared" si="341"/>
        <v>61453</v>
      </c>
      <c r="BG88" s="43">
        <f t="shared" si="341"/>
        <v>61818</v>
      </c>
      <c r="BH88" s="43">
        <f t="shared" si="341"/>
        <v>62183</v>
      </c>
      <c r="BI88" s="43">
        <f t="shared" si="341"/>
        <v>62548</v>
      </c>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row>
    <row r="89" spans="1:85" s="42" customFormat="1">
      <c r="A89" s="64"/>
      <c r="B89" s="72"/>
      <c r="C89" s="72"/>
      <c r="D89" s="69"/>
      <c r="E89" s="123" t="s">
        <v>224</v>
      </c>
      <c r="F89" s="60"/>
      <c r="G89" s="60" t="s">
        <v>202</v>
      </c>
      <c r="H89" s="60">
        <f xml:space="preserve"> SUM(J89:BH89)</f>
        <v>2192</v>
      </c>
      <c r="I89" s="60"/>
      <c r="J89" s="60">
        <f t="shared" ref="J89:S89" si="342" xml:space="preserve"> MAX(0, (MIN($F86, J88) - MAX($F85, J87) + 1))</f>
        <v>366</v>
      </c>
      <c r="K89" s="60">
        <f t="shared" si="342"/>
        <v>365</v>
      </c>
      <c r="L89" s="60">
        <f t="shared" si="342"/>
        <v>365</v>
      </c>
      <c r="M89" s="60">
        <f t="shared" si="342"/>
        <v>365</v>
      </c>
      <c r="N89" s="60">
        <f t="shared" si="342"/>
        <v>366</v>
      </c>
      <c r="O89" s="60">
        <f t="shared" si="342"/>
        <v>365</v>
      </c>
      <c r="P89" s="60">
        <f xml:space="preserve"> MAX(0, (MIN($F86, P88) - MAX($F85, P87) + 1))</f>
        <v>0</v>
      </c>
      <c r="Q89" s="60">
        <f t="shared" si="342"/>
        <v>0</v>
      </c>
      <c r="R89" s="60">
        <f t="shared" si="342"/>
        <v>0</v>
      </c>
      <c r="S89" s="60">
        <f t="shared" si="342"/>
        <v>0</v>
      </c>
      <c r="T89" s="60">
        <f t="shared" ref="T89:AT89" si="343" xml:space="preserve"> MAX(0, (MIN($F86, T88) - MAX($F85, T87) + 1))</f>
        <v>0</v>
      </c>
      <c r="U89" s="60">
        <f t="shared" si="343"/>
        <v>0</v>
      </c>
      <c r="V89" s="60">
        <f t="shared" si="343"/>
        <v>0</v>
      </c>
      <c r="W89" s="60">
        <f t="shared" si="343"/>
        <v>0</v>
      </c>
      <c r="X89" s="60">
        <f t="shared" si="343"/>
        <v>0</v>
      </c>
      <c r="Y89" s="60">
        <f t="shared" si="343"/>
        <v>0</v>
      </c>
      <c r="Z89" s="60">
        <f t="shared" si="343"/>
        <v>0</v>
      </c>
      <c r="AA89" s="60">
        <f t="shared" si="343"/>
        <v>0</v>
      </c>
      <c r="AB89" s="60">
        <f t="shared" si="343"/>
        <v>0</v>
      </c>
      <c r="AC89" s="60">
        <f t="shared" si="343"/>
        <v>0</v>
      </c>
      <c r="AD89" s="60">
        <f t="shared" si="343"/>
        <v>0</v>
      </c>
      <c r="AE89" s="60">
        <f t="shared" si="343"/>
        <v>0</v>
      </c>
      <c r="AF89" s="60">
        <f t="shared" si="343"/>
        <v>0</v>
      </c>
      <c r="AG89" s="60">
        <f t="shared" si="343"/>
        <v>0</v>
      </c>
      <c r="AH89" s="60">
        <f t="shared" si="343"/>
        <v>0</v>
      </c>
      <c r="AI89" s="60">
        <f t="shared" si="343"/>
        <v>0</v>
      </c>
      <c r="AJ89" s="60">
        <f t="shared" si="343"/>
        <v>0</v>
      </c>
      <c r="AK89" s="60">
        <f t="shared" si="343"/>
        <v>0</v>
      </c>
      <c r="AL89" s="60">
        <f t="shared" si="343"/>
        <v>0</v>
      </c>
      <c r="AM89" s="60">
        <f t="shared" si="343"/>
        <v>0</v>
      </c>
      <c r="AN89" s="60">
        <f t="shared" si="343"/>
        <v>0</v>
      </c>
      <c r="AO89" s="60">
        <f t="shared" si="343"/>
        <v>0</v>
      </c>
      <c r="AP89" s="60">
        <f t="shared" si="343"/>
        <v>0</v>
      </c>
      <c r="AQ89" s="60">
        <f t="shared" si="343"/>
        <v>0</v>
      </c>
      <c r="AR89" s="60">
        <f t="shared" si="343"/>
        <v>0</v>
      </c>
      <c r="AS89" s="60">
        <f t="shared" si="343"/>
        <v>0</v>
      </c>
      <c r="AT89" s="60">
        <f t="shared" si="343"/>
        <v>0</v>
      </c>
      <c r="AU89" s="60">
        <f t="shared" ref="AU89:BH89" si="344" xml:space="preserve"> MAX(0, (MIN($F86, AU88) - MAX($F85, AU87) + 1))</f>
        <v>0</v>
      </c>
      <c r="AV89" s="60">
        <f t="shared" si="344"/>
        <v>0</v>
      </c>
      <c r="AW89" s="60">
        <f t="shared" si="344"/>
        <v>0</v>
      </c>
      <c r="AX89" s="60">
        <f t="shared" si="344"/>
        <v>0</v>
      </c>
      <c r="AY89" s="60">
        <f t="shared" si="344"/>
        <v>0</v>
      </c>
      <c r="AZ89" s="60">
        <f t="shared" si="344"/>
        <v>0</v>
      </c>
      <c r="BA89" s="60">
        <f t="shared" si="344"/>
        <v>0</v>
      </c>
      <c r="BB89" s="60">
        <f t="shared" si="344"/>
        <v>0</v>
      </c>
      <c r="BC89" s="60">
        <f t="shared" si="344"/>
        <v>0</v>
      </c>
      <c r="BD89" s="60">
        <f t="shared" si="344"/>
        <v>0</v>
      </c>
      <c r="BE89" s="60">
        <f t="shared" si="344"/>
        <v>0</v>
      </c>
      <c r="BF89" s="60">
        <f t="shared" si="344"/>
        <v>0</v>
      </c>
      <c r="BG89" s="60">
        <f t="shared" si="344"/>
        <v>0</v>
      </c>
      <c r="BH89" s="60">
        <f t="shared" si="344"/>
        <v>0</v>
      </c>
      <c r="BI89" s="60">
        <f t="shared" ref="BI89" si="345" xml:space="preserve"> MAX(0, (MIN($F86, BI88) - MAX($F85, BI87) + 1))</f>
        <v>0</v>
      </c>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row>
    <row r="90" spans="1:85" s="42" customFormat="1">
      <c r="A90" s="64"/>
      <c r="B90" s="72"/>
      <c r="C90" s="72"/>
      <c r="D90" s="69"/>
      <c r="E90" s="123"/>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0"/>
      <c r="BY90" s="60"/>
      <c r="BZ90" s="60"/>
      <c r="CA90" s="60"/>
      <c r="CB90" s="60"/>
      <c r="CC90" s="60"/>
      <c r="CD90" s="60"/>
      <c r="CE90" s="60"/>
      <c r="CF90" s="60"/>
      <c r="CG90" s="60"/>
    </row>
    <row r="91" spans="1:85" s="60" customFormat="1">
      <c r="A91" s="64"/>
      <c r="B91" s="72"/>
      <c r="C91" s="72"/>
      <c r="D91" s="69"/>
      <c r="E91" s="123" t="str">
        <f t="shared" ref="E91:BI91" si="346" xml:space="preserve"> E$89</f>
        <v>Days in Operation Period</v>
      </c>
      <c r="F91" s="60">
        <f t="shared" si="346"/>
        <v>0</v>
      </c>
      <c r="G91" s="60" t="str">
        <f t="shared" si="346"/>
        <v>days</v>
      </c>
      <c r="H91" s="60">
        <f t="shared" si="346"/>
        <v>2192</v>
      </c>
      <c r="I91" s="60">
        <f t="shared" si="346"/>
        <v>0</v>
      </c>
      <c r="J91" s="60">
        <f t="shared" si="346"/>
        <v>366</v>
      </c>
      <c r="K91" s="60">
        <f t="shared" si="346"/>
        <v>365</v>
      </c>
      <c r="L91" s="60">
        <f t="shared" si="346"/>
        <v>365</v>
      </c>
      <c r="M91" s="60">
        <f t="shared" si="346"/>
        <v>365</v>
      </c>
      <c r="N91" s="60">
        <f t="shared" si="346"/>
        <v>366</v>
      </c>
      <c r="O91" s="60">
        <f t="shared" si="346"/>
        <v>365</v>
      </c>
      <c r="P91" s="60">
        <f xml:space="preserve"> P$89</f>
        <v>0</v>
      </c>
      <c r="Q91" s="60">
        <f t="shared" si="346"/>
        <v>0</v>
      </c>
      <c r="R91" s="60">
        <f t="shared" si="346"/>
        <v>0</v>
      </c>
      <c r="S91" s="60">
        <f t="shared" si="346"/>
        <v>0</v>
      </c>
      <c r="T91" s="60">
        <f t="shared" si="346"/>
        <v>0</v>
      </c>
      <c r="U91" s="60">
        <f t="shared" si="346"/>
        <v>0</v>
      </c>
      <c r="V91" s="60">
        <f t="shared" si="346"/>
        <v>0</v>
      </c>
      <c r="W91" s="60">
        <f t="shared" si="346"/>
        <v>0</v>
      </c>
      <c r="X91" s="60">
        <f t="shared" si="346"/>
        <v>0</v>
      </c>
      <c r="Y91" s="60">
        <f t="shared" si="346"/>
        <v>0</v>
      </c>
      <c r="Z91" s="60">
        <f t="shared" si="346"/>
        <v>0</v>
      </c>
      <c r="AA91" s="60">
        <f t="shared" si="346"/>
        <v>0</v>
      </c>
      <c r="AB91" s="60">
        <f t="shared" si="346"/>
        <v>0</v>
      </c>
      <c r="AC91" s="60">
        <f t="shared" si="346"/>
        <v>0</v>
      </c>
      <c r="AD91" s="60">
        <f t="shared" si="346"/>
        <v>0</v>
      </c>
      <c r="AE91" s="60">
        <f t="shared" si="346"/>
        <v>0</v>
      </c>
      <c r="AF91" s="60">
        <f t="shared" si="346"/>
        <v>0</v>
      </c>
      <c r="AG91" s="60">
        <f t="shared" si="346"/>
        <v>0</v>
      </c>
      <c r="AH91" s="60">
        <f t="shared" si="346"/>
        <v>0</v>
      </c>
      <c r="AI91" s="60">
        <f t="shared" si="346"/>
        <v>0</v>
      </c>
      <c r="AJ91" s="60">
        <f t="shared" si="346"/>
        <v>0</v>
      </c>
      <c r="AK91" s="60">
        <f t="shared" si="346"/>
        <v>0</v>
      </c>
      <c r="AL91" s="60">
        <f t="shared" si="346"/>
        <v>0</v>
      </c>
      <c r="AM91" s="60">
        <f t="shared" si="346"/>
        <v>0</v>
      </c>
      <c r="AN91" s="60">
        <f t="shared" si="346"/>
        <v>0</v>
      </c>
      <c r="AO91" s="60">
        <f t="shared" si="346"/>
        <v>0</v>
      </c>
      <c r="AP91" s="60">
        <f t="shared" si="346"/>
        <v>0</v>
      </c>
      <c r="AQ91" s="60">
        <f t="shared" si="346"/>
        <v>0</v>
      </c>
      <c r="AR91" s="60">
        <f t="shared" si="346"/>
        <v>0</v>
      </c>
      <c r="AS91" s="60">
        <f t="shared" si="346"/>
        <v>0</v>
      </c>
      <c r="AT91" s="60">
        <f t="shared" si="346"/>
        <v>0</v>
      </c>
      <c r="AU91" s="60">
        <f t="shared" si="346"/>
        <v>0</v>
      </c>
      <c r="AV91" s="60">
        <f t="shared" si="346"/>
        <v>0</v>
      </c>
      <c r="AW91" s="60">
        <f t="shared" si="346"/>
        <v>0</v>
      </c>
      <c r="AX91" s="60">
        <f t="shared" si="346"/>
        <v>0</v>
      </c>
      <c r="AY91" s="60">
        <f t="shared" si="346"/>
        <v>0</v>
      </c>
      <c r="AZ91" s="60">
        <f t="shared" si="346"/>
        <v>0</v>
      </c>
      <c r="BA91" s="60">
        <f t="shared" si="346"/>
        <v>0</v>
      </c>
      <c r="BB91" s="60">
        <f t="shared" si="346"/>
        <v>0</v>
      </c>
      <c r="BC91" s="60">
        <f t="shared" si="346"/>
        <v>0</v>
      </c>
      <c r="BD91" s="60">
        <f t="shared" si="346"/>
        <v>0</v>
      </c>
      <c r="BE91" s="60">
        <f t="shared" si="346"/>
        <v>0</v>
      </c>
      <c r="BF91" s="60">
        <f t="shared" si="346"/>
        <v>0</v>
      </c>
      <c r="BG91" s="60">
        <f t="shared" si="346"/>
        <v>0</v>
      </c>
      <c r="BH91" s="60">
        <f t="shared" si="346"/>
        <v>0</v>
      </c>
      <c r="BI91" s="60">
        <f t="shared" si="346"/>
        <v>0</v>
      </c>
    </row>
    <row r="92" spans="1:85" s="42" customFormat="1">
      <c r="A92" s="64"/>
      <c r="B92" s="72"/>
      <c r="C92" s="72"/>
      <c r="D92" s="69"/>
      <c r="E92" s="130" t="str">
        <f t="shared" ref="E92:BI92" si="347" xml:space="preserve"> E$28</f>
        <v>Days in Model Period</v>
      </c>
      <c r="F92" s="42">
        <f t="shared" si="347"/>
        <v>0</v>
      </c>
      <c r="G92" s="42" t="str">
        <f t="shared" si="347"/>
        <v>days</v>
      </c>
      <c r="H92" s="42">
        <f t="shared" si="347"/>
        <v>18628</v>
      </c>
      <c r="I92" s="42">
        <f t="shared" si="347"/>
        <v>0</v>
      </c>
      <c r="J92" s="42">
        <f t="shared" si="347"/>
        <v>366</v>
      </c>
      <c r="K92" s="42">
        <f t="shared" si="347"/>
        <v>365</v>
      </c>
      <c r="L92" s="42">
        <f t="shared" si="347"/>
        <v>365</v>
      </c>
      <c r="M92" s="42">
        <f t="shared" si="347"/>
        <v>365</v>
      </c>
      <c r="N92" s="42">
        <f t="shared" si="347"/>
        <v>366</v>
      </c>
      <c r="O92" s="42">
        <f t="shared" si="347"/>
        <v>365</v>
      </c>
      <c r="P92" s="42">
        <f t="shared" si="347"/>
        <v>365</v>
      </c>
      <c r="Q92" s="42">
        <f t="shared" si="347"/>
        <v>365</v>
      </c>
      <c r="R92" s="42">
        <f t="shared" si="347"/>
        <v>366</v>
      </c>
      <c r="S92" s="42">
        <f t="shared" si="347"/>
        <v>365</v>
      </c>
      <c r="T92" s="42">
        <f t="shared" si="347"/>
        <v>365</v>
      </c>
      <c r="U92" s="42">
        <f t="shared" si="347"/>
        <v>365</v>
      </c>
      <c r="V92" s="42">
        <f t="shared" si="347"/>
        <v>366</v>
      </c>
      <c r="W92" s="42">
        <f t="shared" si="347"/>
        <v>365</v>
      </c>
      <c r="X92" s="42">
        <f t="shared" si="347"/>
        <v>365</v>
      </c>
      <c r="Y92" s="42">
        <f t="shared" si="347"/>
        <v>365</v>
      </c>
      <c r="Z92" s="42">
        <f t="shared" si="347"/>
        <v>366</v>
      </c>
      <c r="AA92" s="42">
        <f t="shared" si="347"/>
        <v>365</v>
      </c>
      <c r="AB92" s="42">
        <f t="shared" si="347"/>
        <v>365</v>
      </c>
      <c r="AC92" s="42">
        <f t="shared" si="347"/>
        <v>365</v>
      </c>
      <c r="AD92" s="42">
        <f t="shared" si="347"/>
        <v>366</v>
      </c>
      <c r="AE92" s="42">
        <f t="shared" si="347"/>
        <v>365</v>
      </c>
      <c r="AF92" s="42">
        <f t="shared" si="347"/>
        <v>365</v>
      </c>
      <c r="AG92" s="42">
        <f t="shared" si="347"/>
        <v>365</v>
      </c>
      <c r="AH92" s="42">
        <f t="shared" si="347"/>
        <v>366</v>
      </c>
      <c r="AI92" s="42">
        <f t="shared" si="347"/>
        <v>365</v>
      </c>
      <c r="AJ92" s="42">
        <f t="shared" si="347"/>
        <v>365</v>
      </c>
      <c r="AK92" s="42">
        <f t="shared" si="347"/>
        <v>365</v>
      </c>
      <c r="AL92" s="42">
        <f t="shared" si="347"/>
        <v>366</v>
      </c>
      <c r="AM92" s="42">
        <f t="shared" si="347"/>
        <v>365</v>
      </c>
      <c r="AN92" s="42">
        <f t="shared" si="347"/>
        <v>365</v>
      </c>
      <c r="AO92" s="42">
        <f t="shared" si="347"/>
        <v>365</v>
      </c>
      <c r="AP92" s="42">
        <f t="shared" si="347"/>
        <v>366</v>
      </c>
      <c r="AQ92" s="42">
        <f t="shared" si="347"/>
        <v>365</v>
      </c>
      <c r="AR92" s="42">
        <f t="shared" si="347"/>
        <v>365</v>
      </c>
      <c r="AS92" s="42">
        <f t="shared" si="347"/>
        <v>365</v>
      </c>
      <c r="AT92" s="42">
        <f t="shared" si="347"/>
        <v>366</v>
      </c>
      <c r="AU92" s="42">
        <f t="shared" si="347"/>
        <v>365</v>
      </c>
      <c r="AV92" s="42">
        <f t="shared" si="347"/>
        <v>365</v>
      </c>
      <c r="AW92" s="42">
        <f t="shared" si="347"/>
        <v>365</v>
      </c>
      <c r="AX92" s="42">
        <f t="shared" si="347"/>
        <v>366</v>
      </c>
      <c r="AY92" s="42">
        <f t="shared" si="347"/>
        <v>365</v>
      </c>
      <c r="AZ92" s="42">
        <f t="shared" si="347"/>
        <v>365</v>
      </c>
      <c r="BA92" s="42">
        <f t="shared" si="347"/>
        <v>365</v>
      </c>
      <c r="BB92" s="42">
        <f t="shared" si="347"/>
        <v>366</v>
      </c>
      <c r="BC92" s="42">
        <f t="shared" si="347"/>
        <v>365</v>
      </c>
      <c r="BD92" s="42">
        <f t="shared" si="347"/>
        <v>365</v>
      </c>
      <c r="BE92" s="42">
        <f t="shared" si="347"/>
        <v>365</v>
      </c>
      <c r="BF92" s="42">
        <f t="shared" si="347"/>
        <v>366</v>
      </c>
      <c r="BG92" s="42">
        <f t="shared" si="347"/>
        <v>365</v>
      </c>
      <c r="BH92" s="42">
        <f t="shared" si="347"/>
        <v>365</v>
      </c>
      <c r="BI92" s="42">
        <f t="shared" si="347"/>
        <v>365</v>
      </c>
    </row>
    <row r="93" spans="1:85" s="40" customFormat="1">
      <c r="A93" s="113"/>
      <c r="B93" s="114"/>
      <c r="C93" s="114"/>
      <c r="D93" s="115"/>
      <c r="E93" s="131" t="s">
        <v>225</v>
      </c>
      <c r="F93" s="41"/>
      <c r="G93" s="40" t="s">
        <v>226</v>
      </c>
      <c r="H93" s="417">
        <f xml:space="preserve"> SUM(J93:BH93)</f>
        <v>6</v>
      </c>
      <c r="J93" s="417">
        <f t="shared" ref="J93:S93" si="348" xml:space="preserve"> J91 / J92</f>
        <v>1</v>
      </c>
      <c r="K93" s="417">
        <f t="shared" si="348"/>
        <v>1</v>
      </c>
      <c r="L93" s="417">
        <f t="shared" si="348"/>
        <v>1</v>
      </c>
      <c r="M93" s="417">
        <f t="shared" si="348"/>
        <v>1</v>
      </c>
      <c r="N93" s="417">
        <f t="shared" si="348"/>
        <v>1</v>
      </c>
      <c r="O93" s="417">
        <f xml:space="preserve"> O91 / O92</f>
        <v>1</v>
      </c>
      <c r="P93" s="417">
        <f t="shared" si="348"/>
        <v>0</v>
      </c>
      <c r="Q93" s="417">
        <f t="shared" si="348"/>
        <v>0</v>
      </c>
      <c r="R93" s="417">
        <f t="shared" si="348"/>
        <v>0</v>
      </c>
      <c r="S93" s="417">
        <f t="shared" si="348"/>
        <v>0</v>
      </c>
      <c r="T93" s="417">
        <f t="shared" ref="T93:AT93" si="349" xml:space="preserve"> T91 / T92</f>
        <v>0</v>
      </c>
      <c r="U93" s="417">
        <f t="shared" si="349"/>
        <v>0</v>
      </c>
      <c r="V93" s="417">
        <f t="shared" si="349"/>
        <v>0</v>
      </c>
      <c r="W93" s="417">
        <f t="shared" si="349"/>
        <v>0</v>
      </c>
      <c r="X93" s="417">
        <f t="shared" si="349"/>
        <v>0</v>
      </c>
      <c r="Y93" s="417">
        <f t="shared" si="349"/>
        <v>0</v>
      </c>
      <c r="Z93" s="417">
        <f t="shared" si="349"/>
        <v>0</v>
      </c>
      <c r="AA93" s="417">
        <f t="shared" si="349"/>
        <v>0</v>
      </c>
      <c r="AB93" s="417">
        <f t="shared" si="349"/>
        <v>0</v>
      </c>
      <c r="AC93" s="417">
        <f t="shared" si="349"/>
        <v>0</v>
      </c>
      <c r="AD93" s="417">
        <f t="shared" si="349"/>
        <v>0</v>
      </c>
      <c r="AE93" s="417">
        <f t="shared" si="349"/>
        <v>0</v>
      </c>
      <c r="AF93" s="417">
        <f t="shared" si="349"/>
        <v>0</v>
      </c>
      <c r="AG93" s="417">
        <f t="shared" si="349"/>
        <v>0</v>
      </c>
      <c r="AH93" s="417">
        <f t="shared" si="349"/>
        <v>0</v>
      </c>
      <c r="AI93" s="417">
        <f t="shared" si="349"/>
        <v>0</v>
      </c>
      <c r="AJ93" s="417">
        <f t="shared" si="349"/>
        <v>0</v>
      </c>
      <c r="AK93" s="417">
        <f t="shared" si="349"/>
        <v>0</v>
      </c>
      <c r="AL93" s="417">
        <f t="shared" si="349"/>
        <v>0</v>
      </c>
      <c r="AM93" s="417">
        <f t="shared" si="349"/>
        <v>0</v>
      </c>
      <c r="AN93" s="417">
        <f t="shared" si="349"/>
        <v>0</v>
      </c>
      <c r="AO93" s="417">
        <f t="shared" si="349"/>
        <v>0</v>
      </c>
      <c r="AP93" s="417">
        <f t="shared" si="349"/>
        <v>0</v>
      </c>
      <c r="AQ93" s="417">
        <f t="shared" si="349"/>
        <v>0</v>
      </c>
      <c r="AR93" s="417">
        <f t="shared" si="349"/>
        <v>0</v>
      </c>
      <c r="AS93" s="417">
        <f t="shared" si="349"/>
        <v>0</v>
      </c>
      <c r="AT93" s="417">
        <f t="shared" si="349"/>
        <v>0</v>
      </c>
      <c r="AU93" s="417">
        <f t="shared" ref="AU93:BH93" si="350" xml:space="preserve"> AU91 / AU92</f>
        <v>0</v>
      </c>
      <c r="AV93" s="417">
        <f t="shared" si="350"/>
        <v>0</v>
      </c>
      <c r="AW93" s="417">
        <f t="shared" si="350"/>
        <v>0</v>
      </c>
      <c r="AX93" s="417">
        <f t="shared" si="350"/>
        <v>0</v>
      </c>
      <c r="AY93" s="417">
        <f t="shared" si="350"/>
        <v>0</v>
      </c>
      <c r="AZ93" s="417">
        <f t="shared" si="350"/>
        <v>0</v>
      </c>
      <c r="BA93" s="417">
        <f t="shared" si="350"/>
        <v>0</v>
      </c>
      <c r="BB93" s="417">
        <f t="shared" si="350"/>
        <v>0</v>
      </c>
      <c r="BC93" s="417">
        <f t="shared" si="350"/>
        <v>0</v>
      </c>
      <c r="BD93" s="417">
        <f t="shared" si="350"/>
        <v>0</v>
      </c>
      <c r="BE93" s="417">
        <f t="shared" si="350"/>
        <v>0</v>
      </c>
      <c r="BF93" s="417">
        <f t="shared" si="350"/>
        <v>0</v>
      </c>
      <c r="BG93" s="417">
        <f t="shared" si="350"/>
        <v>0</v>
      </c>
      <c r="BH93" s="417">
        <f t="shared" si="350"/>
        <v>0</v>
      </c>
      <c r="BI93" s="417">
        <f t="shared" ref="BI93" si="351" xml:space="preserve"> BI91 / BI92</f>
        <v>0</v>
      </c>
    </row>
    <row r="94" spans="1:85"/>
    <row r="95" spans="1:85"/>
    <row r="96" spans="1:85" s="15" customFormat="1">
      <c r="A96" s="116" t="s">
        <v>227</v>
      </c>
      <c r="B96" s="74"/>
      <c r="C96" s="74"/>
      <c r="D96" s="75"/>
      <c r="E96" s="122"/>
    </row>
    <row r="97" spans="1:61"/>
    <row r="98" spans="1:61">
      <c r="E98" s="127" t="str">
        <f>InpCol!E29</f>
        <v>First Modelling Column Financial Year Number</v>
      </c>
      <c r="F98" s="3">
        <f>InpCol!F29</f>
        <v>2020</v>
      </c>
      <c r="G98" s="137" t="str">
        <f>InpCol!G29</f>
        <v>year</v>
      </c>
      <c r="H98" s="137">
        <f>InpCol!H29</f>
        <v>0</v>
      </c>
      <c r="I98" s="137">
        <f>InpCol!I29</f>
        <v>0</v>
      </c>
      <c r="J98" s="137">
        <f>InpCol!J29</f>
        <v>0</v>
      </c>
      <c r="K98" s="137">
        <f>InpCol!K29</f>
        <v>0</v>
      </c>
      <c r="L98" s="137">
        <f>InpCol!L29</f>
        <v>0</v>
      </c>
      <c r="M98" s="137">
        <f>InpCol!M29</f>
        <v>0</v>
      </c>
      <c r="N98" s="137">
        <f>InpCol!N29</f>
        <v>0</v>
      </c>
      <c r="O98" s="137">
        <f>InpCol!O29</f>
        <v>0</v>
      </c>
      <c r="P98" s="137">
        <f>InpCol!P29</f>
        <v>0</v>
      </c>
      <c r="Q98" s="137">
        <f>InpCol!Q29</f>
        <v>0</v>
      </c>
      <c r="R98" s="137">
        <f>InpCol!R29</f>
        <v>0</v>
      </c>
      <c r="S98" s="137">
        <f>InpCol!S29</f>
        <v>0</v>
      </c>
      <c r="T98" s="137">
        <f>InpCol!T29</f>
        <v>0</v>
      </c>
      <c r="U98" s="137">
        <f>InpCol!U29</f>
        <v>0</v>
      </c>
      <c r="V98" s="137">
        <f>InpCol!V29</f>
        <v>0</v>
      </c>
      <c r="W98" s="137">
        <f>InpCol!W29</f>
        <v>0</v>
      </c>
      <c r="X98" s="137">
        <f>InpCol!X29</f>
        <v>0</v>
      </c>
      <c r="Y98" s="137">
        <f>InpCol!Y29</f>
        <v>0</v>
      </c>
      <c r="Z98" s="137">
        <f>InpCol!Z29</f>
        <v>0</v>
      </c>
      <c r="AA98" s="137">
        <f>InpCol!AA29</f>
        <v>0</v>
      </c>
      <c r="AB98" s="137">
        <f>InpCol!AB29</f>
        <v>0</v>
      </c>
      <c r="AC98" s="137">
        <f>InpCol!AC29</f>
        <v>0</v>
      </c>
      <c r="AD98" s="137">
        <f>InpCol!AD29</f>
        <v>0</v>
      </c>
      <c r="AE98" s="137">
        <f>InpCol!AE29</f>
        <v>0</v>
      </c>
      <c r="AF98" s="137">
        <f>InpCol!AF29</f>
        <v>0</v>
      </c>
      <c r="AG98" s="137">
        <f>InpCol!AG29</f>
        <v>0</v>
      </c>
      <c r="AH98" s="137">
        <f>InpCol!AH29</f>
        <v>0</v>
      </c>
      <c r="AI98" s="137">
        <f>InpCol!AI29</f>
        <v>0</v>
      </c>
      <c r="AJ98" s="137">
        <f>InpCol!AJ29</f>
        <v>0</v>
      </c>
      <c r="AK98" s="137">
        <f>InpCol!AK29</f>
        <v>0</v>
      </c>
      <c r="AL98" s="137">
        <f>InpCol!AL29</f>
        <v>0</v>
      </c>
      <c r="AM98" s="137">
        <f>InpCol!AM29</f>
        <v>0</v>
      </c>
      <c r="AN98" s="137">
        <f>InpCol!AN29</f>
        <v>0</v>
      </c>
      <c r="AO98" s="137">
        <f>InpCol!AO29</f>
        <v>0</v>
      </c>
      <c r="AP98" s="137">
        <f>InpCol!AP29</f>
        <v>0</v>
      </c>
      <c r="AQ98" s="137">
        <f>InpCol!AQ29</f>
        <v>0</v>
      </c>
      <c r="AR98" s="137">
        <f>InpCol!AR29</f>
        <v>0</v>
      </c>
      <c r="AS98" s="137">
        <f>InpCol!AS29</f>
        <v>0</v>
      </c>
      <c r="AT98" s="137">
        <f>InpCol!AT29</f>
        <v>0</v>
      </c>
      <c r="AU98" s="137">
        <f>InpCol!AU29</f>
        <v>0</v>
      </c>
      <c r="AV98" s="137">
        <f>InpCol!AV29</f>
        <v>0</v>
      </c>
      <c r="AW98" s="137">
        <f>InpCol!AW29</f>
        <v>0</v>
      </c>
      <c r="AX98" s="137">
        <f>InpCol!AX29</f>
        <v>0</v>
      </c>
      <c r="AY98" s="137">
        <f>InpCol!AY29</f>
        <v>0</v>
      </c>
      <c r="AZ98" s="137">
        <f>InpCol!AZ29</f>
        <v>0</v>
      </c>
      <c r="BA98" s="137">
        <f>InpCol!BA29</f>
        <v>0</v>
      </c>
      <c r="BB98" s="137">
        <f>InpCol!BB29</f>
        <v>0</v>
      </c>
      <c r="BC98" s="137">
        <f>InpCol!BC29</f>
        <v>0</v>
      </c>
      <c r="BD98" s="137">
        <f>InpCol!BD29</f>
        <v>0</v>
      </c>
      <c r="BE98" s="137">
        <f>InpCol!BE29</f>
        <v>0</v>
      </c>
      <c r="BF98" s="137">
        <f>InpCol!BF29</f>
        <v>0</v>
      </c>
      <c r="BG98" s="137">
        <f>InpCol!BG29</f>
        <v>0</v>
      </c>
      <c r="BH98" s="137">
        <f>InpCol!BH29</f>
        <v>0</v>
      </c>
      <c r="BI98" s="137">
        <f>InpCol!BI29</f>
        <v>0</v>
      </c>
    </row>
    <row r="99" spans="1:61">
      <c r="E99" s="127" t="str">
        <f>InpCol!E30</f>
        <v>Financial Year End Month Number</v>
      </c>
      <c r="F99" s="137">
        <f>InpCol!F30</f>
        <v>3</v>
      </c>
      <c r="G99" s="137" t="str">
        <f>InpCol!G30</f>
        <v>month #</v>
      </c>
      <c r="H99" s="137">
        <f>InpCol!H30</f>
        <v>0</v>
      </c>
      <c r="I99" s="137">
        <f>InpCol!I30</f>
        <v>0</v>
      </c>
      <c r="J99" s="137">
        <f>InpCol!J30</f>
        <v>0</v>
      </c>
      <c r="K99" s="137">
        <f>InpCol!K30</f>
        <v>0</v>
      </c>
      <c r="L99" s="137">
        <f>InpCol!L30</f>
        <v>0</v>
      </c>
      <c r="M99" s="137">
        <f>InpCol!M30</f>
        <v>0</v>
      </c>
      <c r="N99" s="137">
        <f>InpCol!N30</f>
        <v>0</v>
      </c>
      <c r="O99" s="137">
        <f>InpCol!O30</f>
        <v>0</v>
      </c>
      <c r="P99" s="137">
        <f>InpCol!P30</f>
        <v>0</v>
      </c>
      <c r="Q99" s="137">
        <f>InpCol!Q30</f>
        <v>0</v>
      </c>
      <c r="R99" s="137">
        <f>InpCol!R30</f>
        <v>0</v>
      </c>
      <c r="S99" s="137">
        <f>InpCol!S30</f>
        <v>0</v>
      </c>
      <c r="T99" s="137">
        <f>InpCol!T30</f>
        <v>0</v>
      </c>
      <c r="U99" s="137">
        <f>InpCol!U30</f>
        <v>0</v>
      </c>
      <c r="V99" s="137">
        <f>InpCol!V30</f>
        <v>0</v>
      </c>
      <c r="W99" s="137">
        <f>InpCol!W30</f>
        <v>0</v>
      </c>
      <c r="X99" s="137">
        <f>InpCol!X30</f>
        <v>0</v>
      </c>
      <c r="Y99" s="137">
        <f>InpCol!Y30</f>
        <v>0</v>
      </c>
      <c r="Z99" s="137">
        <f>InpCol!Z30</f>
        <v>0</v>
      </c>
      <c r="AA99" s="137">
        <f>InpCol!AA30</f>
        <v>0</v>
      </c>
      <c r="AB99" s="137">
        <f>InpCol!AB30</f>
        <v>0</v>
      </c>
      <c r="AC99" s="137">
        <f>InpCol!AC30</f>
        <v>0</v>
      </c>
      <c r="AD99" s="137">
        <f>InpCol!AD30</f>
        <v>0</v>
      </c>
      <c r="AE99" s="137">
        <f>InpCol!AE30</f>
        <v>0</v>
      </c>
      <c r="AF99" s="137">
        <f>InpCol!AF30</f>
        <v>0</v>
      </c>
      <c r="AG99" s="137">
        <f>InpCol!AG30</f>
        <v>0</v>
      </c>
      <c r="AH99" s="137">
        <f>InpCol!AH30</f>
        <v>0</v>
      </c>
      <c r="AI99" s="137">
        <f>InpCol!AI30</f>
        <v>0</v>
      </c>
      <c r="AJ99" s="137">
        <f>InpCol!AJ30</f>
        <v>0</v>
      </c>
      <c r="AK99" s="137">
        <f>InpCol!AK30</f>
        <v>0</v>
      </c>
      <c r="AL99" s="137">
        <f>InpCol!AL30</f>
        <v>0</v>
      </c>
      <c r="AM99" s="137">
        <f>InpCol!AM30</f>
        <v>0</v>
      </c>
      <c r="AN99" s="137">
        <f>InpCol!AN30</f>
        <v>0</v>
      </c>
      <c r="AO99" s="137">
        <f>InpCol!AO30</f>
        <v>0</v>
      </c>
      <c r="AP99" s="137">
        <f>InpCol!AP30</f>
        <v>0</v>
      </c>
      <c r="AQ99" s="137">
        <f>InpCol!AQ30</f>
        <v>0</v>
      </c>
      <c r="AR99" s="137">
        <f>InpCol!AR30</f>
        <v>0</v>
      </c>
      <c r="AS99" s="137">
        <f>InpCol!AS30</f>
        <v>0</v>
      </c>
      <c r="AT99" s="137">
        <f>InpCol!AT30</f>
        <v>0</v>
      </c>
      <c r="AU99" s="137">
        <f>InpCol!AU30</f>
        <v>0</v>
      </c>
      <c r="AV99" s="137">
        <f>InpCol!AV30</f>
        <v>0</v>
      </c>
      <c r="AW99" s="137">
        <f>InpCol!AW30</f>
        <v>0</v>
      </c>
      <c r="AX99" s="137">
        <f>InpCol!AX30</f>
        <v>0</v>
      </c>
      <c r="AY99" s="137">
        <f>InpCol!AY30</f>
        <v>0</v>
      </c>
      <c r="AZ99" s="137">
        <f>InpCol!AZ30</f>
        <v>0</v>
      </c>
      <c r="BA99" s="137">
        <f>InpCol!BA30</f>
        <v>0</v>
      </c>
      <c r="BB99" s="137">
        <f>InpCol!BB30</f>
        <v>0</v>
      </c>
      <c r="BC99" s="137">
        <f>InpCol!BC30</f>
        <v>0</v>
      </c>
      <c r="BD99" s="137">
        <f>InpCol!BD30</f>
        <v>0</v>
      </c>
      <c r="BE99" s="137">
        <f>InpCol!BE30</f>
        <v>0</v>
      </c>
      <c r="BF99" s="137">
        <f>InpCol!BF30</f>
        <v>0</v>
      </c>
      <c r="BG99" s="137">
        <f>InpCol!BG30</f>
        <v>0</v>
      </c>
      <c r="BH99" s="137">
        <f>InpCol!BH30</f>
        <v>0</v>
      </c>
      <c r="BI99" s="137">
        <f>InpCol!BI30</f>
        <v>0</v>
      </c>
    </row>
    <row r="100" spans="1:61" s="21" customFormat="1">
      <c r="A100" s="117"/>
      <c r="B100" s="98"/>
      <c r="C100" s="98"/>
      <c r="D100" s="97"/>
      <c r="E100" s="121" t="str">
        <f t="shared" ref="E100:BI100" si="352" xml:space="preserve"> E$24</f>
        <v>Model Period END</v>
      </c>
      <c r="F100" s="21">
        <f t="shared" si="352"/>
        <v>0</v>
      </c>
      <c r="G100" s="21" t="str">
        <f t="shared" si="352"/>
        <v>date</v>
      </c>
      <c r="H100" s="21">
        <f t="shared" si="352"/>
        <v>0</v>
      </c>
      <c r="I100" s="21">
        <f t="shared" si="352"/>
        <v>0</v>
      </c>
      <c r="J100" s="21">
        <f t="shared" si="352"/>
        <v>43921</v>
      </c>
      <c r="K100" s="21">
        <f t="shared" si="352"/>
        <v>44286</v>
      </c>
      <c r="L100" s="21">
        <f t="shared" si="352"/>
        <v>44651</v>
      </c>
      <c r="M100" s="21">
        <f t="shared" si="352"/>
        <v>45016</v>
      </c>
      <c r="N100" s="21">
        <f t="shared" si="352"/>
        <v>45382</v>
      </c>
      <c r="O100" s="21">
        <f t="shared" si="352"/>
        <v>45747</v>
      </c>
      <c r="P100" s="21">
        <f t="shared" si="352"/>
        <v>46112</v>
      </c>
      <c r="Q100" s="21">
        <f t="shared" si="352"/>
        <v>46477</v>
      </c>
      <c r="R100" s="21">
        <f t="shared" si="352"/>
        <v>46843</v>
      </c>
      <c r="S100" s="21">
        <f t="shared" si="352"/>
        <v>47208</v>
      </c>
      <c r="T100" s="21">
        <f t="shared" si="352"/>
        <v>47573</v>
      </c>
      <c r="U100" s="21">
        <f t="shared" si="352"/>
        <v>47938</v>
      </c>
      <c r="V100" s="21">
        <f t="shared" si="352"/>
        <v>48304</v>
      </c>
      <c r="W100" s="21">
        <f t="shared" si="352"/>
        <v>48669</v>
      </c>
      <c r="X100" s="21">
        <f t="shared" si="352"/>
        <v>49034</v>
      </c>
      <c r="Y100" s="21">
        <f t="shared" si="352"/>
        <v>49399</v>
      </c>
      <c r="Z100" s="21">
        <f t="shared" si="352"/>
        <v>49765</v>
      </c>
      <c r="AA100" s="21">
        <f t="shared" si="352"/>
        <v>50130</v>
      </c>
      <c r="AB100" s="21">
        <f t="shared" si="352"/>
        <v>50495</v>
      </c>
      <c r="AC100" s="21">
        <f t="shared" si="352"/>
        <v>50860</v>
      </c>
      <c r="AD100" s="21">
        <f t="shared" si="352"/>
        <v>51226</v>
      </c>
      <c r="AE100" s="21">
        <f t="shared" si="352"/>
        <v>51591</v>
      </c>
      <c r="AF100" s="21">
        <f t="shared" si="352"/>
        <v>51956</v>
      </c>
      <c r="AG100" s="21">
        <f t="shared" si="352"/>
        <v>52321</v>
      </c>
      <c r="AH100" s="21">
        <f t="shared" si="352"/>
        <v>52687</v>
      </c>
      <c r="AI100" s="21">
        <f t="shared" si="352"/>
        <v>53052</v>
      </c>
      <c r="AJ100" s="21">
        <f t="shared" si="352"/>
        <v>53417</v>
      </c>
      <c r="AK100" s="21">
        <f t="shared" si="352"/>
        <v>53782</v>
      </c>
      <c r="AL100" s="21">
        <f t="shared" si="352"/>
        <v>54148</v>
      </c>
      <c r="AM100" s="21">
        <f t="shared" si="352"/>
        <v>54513</v>
      </c>
      <c r="AN100" s="21">
        <f t="shared" si="352"/>
        <v>54878</v>
      </c>
      <c r="AO100" s="21">
        <f t="shared" si="352"/>
        <v>55243</v>
      </c>
      <c r="AP100" s="21">
        <f t="shared" si="352"/>
        <v>55609</v>
      </c>
      <c r="AQ100" s="21">
        <f t="shared" si="352"/>
        <v>55974</v>
      </c>
      <c r="AR100" s="21">
        <f t="shared" si="352"/>
        <v>56339</v>
      </c>
      <c r="AS100" s="21">
        <f t="shared" si="352"/>
        <v>56704</v>
      </c>
      <c r="AT100" s="21">
        <f t="shared" si="352"/>
        <v>57070</v>
      </c>
      <c r="AU100" s="21">
        <f t="shared" si="352"/>
        <v>57435</v>
      </c>
      <c r="AV100" s="21">
        <f t="shared" si="352"/>
        <v>57800</v>
      </c>
      <c r="AW100" s="21">
        <f t="shared" si="352"/>
        <v>58165</v>
      </c>
      <c r="AX100" s="21">
        <f t="shared" si="352"/>
        <v>58531</v>
      </c>
      <c r="AY100" s="21">
        <f t="shared" si="352"/>
        <v>58896</v>
      </c>
      <c r="AZ100" s="21">
        <f t="shared" si="352"/>
        <v>59261</v>
      </c>
      <c r="BA100" s="21">
        <f t="shared" si="352"/>
        <v>59626</v>
      </c>
      <c r="BB100" s="21">
        <f t="shared" si="352"/>
        <v>59992</v>
      </c>
      <c r="BC100" s="21">
        <f t="shared" si="352"/>
        <v>60357</v>
      </c>
      <c r="BD100" s="21">
        <f t="shared" si="352"/>
        <v>60722</v>
      </c>
      <c r="BE100" s="21">
        <f t="shared" si="352"/>
        <v>61087</v>
      </c>
      <c r="BF100" s="21">
        <f t="shared" si="352"/>
        <v>61453</v>
      </c>
      <c r="BG100" s="21">
        <f t="shared" si="352"/>
        <v>61818</v>
      </c>
      <c r="BH100" s="21">
        <f t="shared" si="352"/>
        <v>62183</v>
      </c>
      <c r="BI100" s="21">
        <f t="shared" si="352"/>
        <v>62548</v>
      </c>
    </row>
    <row r="101" spans="1:61">
      <c r="E101" s="121" t="str">
        <f t="shared" ref="E101:BI101" si="353" xml:space="preserve"> E$16</f>
        <v>First model column flag</v>
      </c>
      <c r="F101" s="7">
        <f t="shared" si="353"/>
        <v>0</v>
      </c>
      <c r="G101" s="7" t="str">
        <f t="shared" si="353"/>
        <v>flag</v>
      </c>
      <c r="H101" s="7">
        <f t="shared" si="353"/>
        <v>1</v>
      </c>
      <c r="I101" s="7">
        <f t="shared" si="353"/>
        <v>0</v>
      </c>
      <c r="J101" s="7">
        <f t="shared" si="353"/>
        <v>1</v>
      </c>
      <c r="K101" s="7">
        <f t="shared" si="353"/>
        <v>0</v>
      </c>
      <c r="L101" s="7">
        <f t="shared" si="353"/>
        <v>0</v>
      </c>
      <c r="M101" s="7">
        <f t="shared" si="353"/>
        <v>0</v>
      </c>
      <c r="N101" s="7">
        <f t="shared" si="353"/>
        <v>0</v>
      </c>
      <c r="O101" s="7">
        <f t="shared" si="353"/>
        <v>0</v>
      </c>
      <c r="P101" s="7">
        <f t="shared" si="353"/>
        <v>0</v>
      </c>
      <c r="Q101" s="7">
        <f t="shared" si="353"/>
        <v>0</v>
      </c>
      <c r="R101" s="7">
        <f t="shared" si="353"/>
        <v>0</v>
      </c>
      <c r="S101" s="7">
        <f t="shared" si="353"/>
        <v>0</v>
      </c>
      <c r="T101" s="7">
        <f t="shared" si="353"/>
        <v>0</v>
      </c>
      <c r="U101" s="7">
        <f t="shared" si="353"/>
        <v>0</v>
      </c>
      <c r="V101" s="7">
        <f t="shared" si="353"/>
        <v>0</v>
      </c>
      <c r="W101" s="7">
        <f t="shared" si="353"/>
        <v>0</v>
      </c>
      <c r="X101" s="7">
        <f t="shared" si="353"/>
        <v>0</v>
      </c>
      <c r="Y101" s="7">
        <f t="shared" si="353"/>
        <v>0</v>
      </c>
      <c r="Z101" s="7">
        <f t="shared" si="353"/>
        <v>0</v>
      </c>
      <c r="AA101" s="7">
        <f t="shared" si="353"/>
        <v>0</v>
      </c>
      <c r="AB101" s="7">
        <f t="shared" si="353"/>
        <v>0</v>
      </c>
      <c r="AC101" s="7">
        <f t="shared" si="353"/>
        <v>0</v>
      </c>
      <c r="AD101" s="7">
        <f t="shared" si="353"/>
        <v>0</v>
      </c>
      <c r="AE101" s="7">
        <f t="shared" si="353"/>
        <v>0</v>
      </c>
      <c r="AF101" s="7">
        <f t="shared" si="353"/>
        <v>0</v>
      </c>
      <c r="AG101" s="7">
        <f t="shared" si="353"/>
        <v>0</v>
      </c>
      <c r="AH101" s="7">
        <f t="shared" si="353"/>
        <v>0</v>
      </c>
      <c r="AI101" s="7">
        <f t="shared" si="353"/>
        <v>0</v>
      </c>
      <c r="AJ101" s="7">
        <f t="shared" si="353"/>
        <v>0</v>
      </c>
      <c r="AK101" s="7">
        <f t="shared" si="353"/>
        <v>0</v>
      </c>
      <c r="AL101" s="7">
        <f t="shared" si="353"/>
        <v>0</v>
      </c>
      <c r="AM101" s="7">
        <f t="shared" si="353"/>
        <v>0</v>
      </c>
      <c r="AN101" s="7">
        <f t="shared" si="353"/>
        <v>0</v>
      </c>
      <c r="AO101" s="7">
        <f t="shared" si="353"/>
        <v>0</v>
      </c>
      <c r="AP101" s="7">
        <f t="shared" si="353"/>
        <v>0</v>
      </c>
      <c r="AQ101" s="7">
        <f t="shared" si="353"/>
        <v>0</v>
      </c>
      <c r="AR101" s="7">
        <f t="shared" si="353"/>
        <v>0</v>
      </c>
      <c r="AS101" s="7">
        <f t="shared" si="353"/>
        <v>0</v>
      </c>
      <c r="AT101" s="7">
        <f t="shared" si="353"/>
        <v>0</v>
      </c>
      <c r="AU101" s="7">
        <f t="shared" si="353"/>
        <v>0</v>
      </c>
      <c r="AV101" s="7">
        <f t="shared" si="353"/>
        <v>0</v>
      </c>
      <c r="AW101" s="7">
        <f t="shared" si="353"/>
        <v>0</v>
      </c>
      <c r="AX101" s="7">
        <f t="shared" si="353"/>
        <v>0</v>
      </c>
      <c r="AY101" s="7">
        <f t="shared" si="353"/>
        <v>0</v>
      </c>
      <c r="AZ101" s="7">
        <f t="shared" si="353"/>
        <v>0</v>
      </c>
      <c r="BA101" s="7">
        <f t="shared" si="353"/>
        <v>0</v>
      </c>
      <c r="BB101" s="7">
        <f t="shared" si="353"/>
        <v>0</v>
      </c>
      <c r="BC101" s="7">
        <f t="shared" si="353"/>
        <v>0</v>
      </c>
      <c r="BD101" s="7">
        <f t="shared" si="353"/>
        <v>0</v>
      </c>
      <c r="BE101" s="7">
        <f t="shared" si="353"/>
        <v>0</v>
      </c>
      <c r="BF101" s="7">
        <f t="shared" si="353"/>
        <v>0</v>
      </c>
      <c r="BG101" s="7">
        <f t="shared" si="353"/>
        <v>0</v>
      </c>
      <c r="BH101" s="7">
        <f t="shared" si="353"/>
        <v>0</v>
      </c>
      <c r="BI101" s="7">
        <f t="shared" si="353"/>
        <v>0</v>
      </c>
    </row>
    <row r="102" spans="1:61">
      <c r="E102" s="121" t="s">
        <v>228</v>
      </c>
      <c r="G102" s="7" t="s">
        <v>229</v>
      </c>
      <c r="I102" s="60"/>
      <c r="J102" s="7">
        <f t="shared" ref="J102:S102" si="354" xml:space="preserve"> IF(J101 = 1, $F98, IF(J100 &gt; (DATE(I102, $F99 + 1, 1) - 1), I102 + 1, I102))</f>
        <v>2020</v>
      </c>
      <c r="K102" s="7">
        <f t="shared" si="354"/>
        <v>2021</v>
      </c>
      <c r="L102" s="7">
        <f t="shared" si="354"/>
        <v>2022</v>
      </c>
      <c r="M102" s="7">
        <f t="shared" si="354"/>
        <v>2023</v>
      </c>
      <c r="N102" s="7">
        <f t="shared" si="354"/>
        <v>2024</v>
      </c>
      <c r="O102" s="7">
        <f t="shared" si="354"/>
        <v>2025</v>
      </c>
      <c r="P102" s="7">
        <f t="shared" si="354"/>
        <v>2026</v>
      </c>
      <c r="Q102" s="7">
        <f t="shared" si="354"/>
        <v>2027</v>
      </c>
      <c r="R102" s="7">
        <f t="shared" si="354"/>
        <v>2028</v>
      </c>
      <c r="S102" s="7">
        <f t="shared" si="354"/>
        <v>2029</v>
      </c>
      <c r="T102" s="7">
        <f t="shared" ref="T102" si="355" xml:space="preserve"> IF(T101 = 1, $F98, IF(T100 &gt; (DATE(S102, $F99 + 1, 1) - 1), S102 + 1, S102))</f>
        <v>2030</v>
      </c>
      <c r="U102" s="7">
        <f t="shared" ref="U102" si="356" xml:space="preserve"> IF(U101 = 1, $F98, IF(U100 &gt; (DATE(T102, $F99 + 1, 1) - 1), T102 + 1, T102))</f>
        <v>2031</v>
      </c>
      <c r="V102" s="7">
        <f t="shared" ref="V102" si="357" xml:space="preserve"> IF(V101 = 1, $F98, IF(V100 &gt; (DATE(U102, $F99 + 1, 1) - 1), U102 + 1, U102))</f>
        <v>2032</v>
      </c>
      <c r="W102" s="7">
        <f t="shared" ref="W102" si="358" xml:space="preserve"> IF(W101 = 1, $F98, IF(W100 &gt; (DATE(V102, $F99 + 1, 1) - 1), V102 + 1, V102))</f>
        <v>2033</v>
      </c>
      <c r="X102" s="7">
        <f t="shared" ref="X102" si="359" xml:space="preserve"> IF(X101 = 1, $F98, IF(X100 &gt; (DATE(W102, $F99 + 1, 1) - 1), W102 + 1, W102))</f>
        <v>2034</v>
      </c>
      <c r="Y102" s="7">
        <f t="shared" ref="Y102" si="360" xml:space="preserve"> IF(Y101 = 1, $F98, IF(Y100 &gt; (DATE(X102, $F99 + 1, 1) - 1), X102 + 1, X102))</f>
        <v>2035</v>
      </c>
      <c r="Z102" s="7">
        <f t="shared" ref="Z102" si="361" xml:space="preserve"> IF(Z101 = 1, $F98, IF(Z100 &gt; (DATE(Y102, $F99 + 1, 1) - 1), Y102 + 1, Y102))</f>
        <v>2036</v>
      </c>
      <c r="AA102" s="7">
        <f t="shared" ref="AA102" si="362" xml:space="preserve"> IF(AA101 = 1, $F98, IF(AA100 &gt; (DATE(Z102, $F99 + 1, 1) - 1), Z102 + 1, Z102))</f>
        <v>2037</v>
      </c>
      <c r="AB102" s="7">
        <f t="shared" ref="AB102" si="363" xml:space="preserve"> IF(AB101 = 1, $F98, IF(AB100 &gt; (DATE(AA102, $F99 + 1, 1) - 1), AA102 + 1, AA102))</f>
        <v>2038</v>
      </c>
      <c r="AC102" s="7">
        <f t="shared" ref="AC102" si="364" xml:space="preserve"> IF(AC101 = 1, $F98, IF(AC100 &gt; (DATE(AB102, $F99 + 1, 1) - 1), AB102 + 1, AB102))</f>
        <v>2039</v>
      </c>
      <c r="AD102" s="7">
        <f t="shared" ref="AD102" si="365" xml:space="preserve"> IF(AD101 = 1, $F98, IF(AD100 &gt; (DATE(AC102, $F99 + 1, 1) - 1), AC102 + 1, AC102))</f>
        <v>2040</v>
      </c>
      <c r="AE102" s="7">
        <f t="shared" ref="AE102" si="366" xml:space="preserve"> IF(AE101 = 1, $F98, IF(AE100 &gt; (DATE(AD102, $F99 + 1, 1) - 1), AD102 + 1, AD102))</f>
        <v>2041</v>
      </c>
      <c r="AF102" s="7">
        <f t="shared" ref="AF102" si="367" xml:space="preserve"> IF(AF101 = 1, $F98, IF(AF100 &gt; (DATE(AE102, $F99 + 1, 1) - 1), AE102 + 1, AE102))</f>
        <v>2042</v>
      </c>
      <c r="AG102" s="7">
        <f t="shared" ref="AG102" si="368" xml:space="preserve"> IF(AG101 = 1, $F98, IF(AG100 &gt; (DATE(AF102, $F99 + 1, 1) - 1), AF102 + 1, AF102))</f>
        <v>2043</v>
      </c>
      <c r="AH102" s="7">
        <f t="shared" ref="AH102" si="369" xml:space="preserve"> IF(AH101 = 1, $F98, IF(AH100 &gt; (DATE(AG102, $F99 + 1, 1) - 1), AG102 + 1, AG102))</f>
        <v>2044</v>
      </c>
      <c r="AI102" s="7">
        <f t="shared" ref="AI102" si="370" xml:space="preserve"> IF(AI101 = 1, $F98, IF(AI100 &gt; (DATE(AH102, $F99 + 1, 1) - 1), AH102 + 1, AH102))</f>
        <v>2045</v>
      </c>
      <c r="AJ102" s="7">
        <f t="shared" ref="AJ102" si="371" xml:space="preserve"> IF(AJ101 = 1, $F98, IF(AJ100 &gt; (DATE(AI102, $F99 + 1, 1) - 1), AI102 + 1, AI102))</f>
        <v>2046</v>
      </c>
      <c r="AK102" s="7">
        <f t="shared" ref="AK102" si="372" xml:space="preserve"> IF(AK101 = 1, $F98, IF(AK100 &gt; (DATE(AJ102, $F99 + 1, 1) - 1), AJ102 + 1, AJ102))</f>
        <v>2047</v>
      </c>
      <c r="AL102" s="7">
        <f t="shared" ref="AL102" si="373" xml:space="preserve"> IF(AL101 = 1, $F98, IF(AL100 &gt; (DATE(AK102, $F99 + 1, 1) - 1), AK102 + 1, AK102))</f>
        <v>2048</v>
      </c>
      <c r="AM102" s="7">
        <f t="shared" ref="AM102" si="374" xml:space="preserve"> IF(AM101 = 1, $F98, IF(AM100 &gt; (DATE(AL102, $F99 + 1, 1) - 1), AL102 + 1, AL102))</f>
        <v>2049</v>
      </c>
      <c r="AN102" s="7">
        <f t="shared" ref="AN102" si="375" xml:space="preserve"> IF(AN101 = 1, $F98, IF(AN100 &gt; (DATE(AM102, $F99 + 1, 1) - 1), AM102 + 1, AM102))</f>
        <v>2050</v>
      </c>
      <c r="AO102" s="7">
        <f t="shared" ref="AO102" si="376" xml:space="preserve"> IF(AO101 = 1, $F98, IF(AO100 &gt; (DATE(AN102, $F99 + 1, 1) - 1), AN102 + 1, AN102))</f>
        <v>2051</v>
      </c>
      <c r="AP102" s="7">
        <f t="shared" ref="AP102" si="377" xml:space="preserve"> IF(AP101 = 1, $F98, IF(AP100 &gt; (DATE(AO102, $F99 + 1, 1) - 1), AO102 + 1, AO102))</f>
        <v>2052</v>
      </c>
      <c r="AQ102" s="7">
        <f t="shared" ref="AQ102" si="378" xml:space="preserve"> IF(AQ101 = 1, $F98, IF(AQ100 &gt; (DATE(AP102, $F99 + 1, 1) - 1), AP102 + 1, AP102))</f>
        <v>2053</v>
      </c>
      <c r="AR102" s="7">
        <f t="shared" ref="AR102" si="379" xml:space="preserve"> IF(AR101 = 1, $F98, IF(AR100 &gt; (DATE(AQ102, $F99 + 1, 1) - 1), AQ102 + 1, AQ102))</f>
        <v>2054</v>
      </c>
      <c r="AS102" s="7">
        <f t="shared" ref="AS102" si="380" xml:space="preserve"> IF(AS101 = 1, $F98, IF(AS100 &gt; (DATE(AR102, $F99 + 1, 1) - 1), AR102 + 1, AR102))</f>
        <v>2055</v>
      </c>
      <c r="AT102" s="7">
        <f t="shared" ref="AT102" si="381" xml:space="preserve"> IF(AT101 = 1, $F98, IF(AT100 &gt; (DATE(AS102, $F99 + 1, 1) - 1), AS102 + 1, AS102))</f>
        <v>2056</v>
      </c>
      <c r="AU102" s="7">
        <f t="shared" ref="AU102" si="382" xml:space="preserve"> IF(AU101 = 1, $F98, IF(AU100 &gt; (DATE(AT102, $F99 + 1, 1) - 1), AT102 + 1, AT102))</f>
        <v>2057</v>
      </c>
      <c r="AV102" s="7">
        <f t="shared" ref="AV102" si="383" xml:space="preserve"> IF(AV101 = 1, $F98, IF(AV100 &gt; (DATE(AU102, $F99 + 1, 1) - 1), AU102 + 1, AU102))</f>
        <v>2058</v>
      </c>
      <c r="AW102" s="7">
        <f t="shared" ref="AW102" si="384" xml:space="preserve"> IF(AW101 = 1, $F98, IF(AW100 &gt; (DATE(AV102, $F99 + 1, 1) - 1), AV102 + 1, AV102))</f>
        <v>2059</v>
      </c>
      <c r="AX102" s="7">
        <f t="shared" ref="AX102" si="385" xml:space="preserve"> IF(AX101 = 1, $F98, IF(AX100 &gt; (DATE(AW102, $F99 + 1, 1) - 1), AW102 + 1, AW102))</f>
        <v>2060</v>
      </c>
      <c r="AY102" s="7">
        <f t="shared" ref="AY102" si="386" xml:space="preserve"> IF(AY101 = 1, $F98, IF(AY100 &gt; (DATE(AX102, $F99 + 1, 1) - 1), AX102 + 1, AX102))</f>
        <v>2061</v>
      </c>
      <c r="AZ102" s="7">
        <f t="shared" ref="AZ102" si="387" xml:space="preserve"> IF(AZ101 = 1, $F98, IF(AZ100 &gt; (DATE(AY102, $F99 + 1, 1) - 1), AY102 + 1, AY102))</f>
        <v>2062</v>
      </c>
      <c r="BA102" s="7">
        <f t="shared" ref="BA102" si="388" xml:space="preserve"> IF(BA101 = 1, $F98, IF(BA100 &gt; (DATE(AZ102, $F99 + 1, 1) - 1), AZ102 + 1, AZ102))</f>
        <v>2063</v>
      </c>
      <c r="BB102" s="7">
        <f t="shared" ref="BB102" si="389" xml:space="preserve"> IF(BB101 = 1, $F98, IF(BB100 &gt; (DATE(BA102, $F99 + 1, 1) - 1), BA102 + 1, BA102))</f>
        <v>2064</v>
      </c>
      <c r="BC102" s="7">
        <f t="shared" ref="BC102" si="390" xml:space="preserve"> IF(BC101 = 1, $F98, IF(BC100 &gt; (DATE(BB102, $F99 + 1, 1) - 1), BB102 + 1, BB102))</f>
        <v>2065</v>
      </c>
      <c r="BD102" s="7">
        <f t="shared" ref="BD102" si="391" xml:space="preserve"> IF(BD101 = 1, $F98, IF(BD100 &gt; (DATE(BC102, $F99 + 1, 1) - 1), BC102 + 1, BC102))</f>
        <v>2066</v>
      </c>
      <c r="BE102" s="7">
        <f t="shared" ref="BE102" si="392" xml:space="preserve"> IF(BE101 = 1, $F98, IF(BE100 &gt; (DATE(BD102, $F99 + 1, 1) - 1), BD102 + 1, BD102))</f>
        <v>2067</v>
      </c>
      <c r="BF102" s="7">
        <f t="shared" ref="BF102" si="393" xml:space="preserve"> IF(BF101 = 1, $F98, IF(BF100 &gt; (DATE(BE102, $F99 + 1, 1) - 1), BE102 + 1, BE102))</f>
        <v>2068</v>
      </c>
      <c r="BG102" s="7">
        <f t="shared" ref="BG102" si="394" xml:space="preserve"> IF(BG101 = 1, $F98, IF(BG100 &gt; (DATE(BF102, $F99 + 1, 1) - 1), BF102 + 1, BF102))</f>
        <v>2069</v>
      </c>
      <c r="BH102" s="7">
        <f t="shared" ref="BH102" si="395" xml:space="preserve"> IF(BH101 = 1, $F98, IF(BH100 &gt; (DATE(BG102, $F99 + 1, 1) - 1), BG102 + 1, BG102))</f>
        <v>2070</v>
      </c>
      <c r="BI102" s="7">
        <f t="shared" ref="BI102" si="396" xml:space="preserve"> IF(BI101 = 1, $F98, IF(BI100 &gt; (DATE(BH102, $F99 + 1, 1) - 1), BH102 + 1, BH102))</f>
        <v>2071</v>
      </c>
    </row>
    <row r="103" spans="1:61">
      <c r="I103" s="60"/>
    </row>
    <row r="104" spans="1:61">
      <c r="I104" s="60"/>
    </row>
    <row r="105" spans="1:61" s="353" customFormat="1">
      <c r="A105" s="349" t="s">
        <v>117</v>
      </c>
      <c r="B105" s="350"/>
      <c r="C105" s="350"/>
      <c r="D105" s="351"/>
      <c r="E105" s="354"/>
    </row>
    <row r="106" spans="1:61"/>
    <row r="107" spans="1:61"/>
    <row r="108" spans="1:61"/>
    <row r="109" spans="1:61"/>
  </sheetData>
  <conditionalFormatting sqref="F79">
    <cfRule type="cellIs" dxfId="10" priority="8" stopIfTrue="1" operator="notEqual">
      <formula>0</formula>
    </cfRule>
    <cfRule type="cellIs" dxfId="9" priority="9" stopIfTrue="1" operator="equal">
      <formula>""</formula>
    </cfRule>
  </conditionalFormatting>
  <conditionalFormatting sqref="J4:CG4">
    <cfRule type="cellIs" dxfId="8" priority="5" operator="equal">
      <formula>"Post-Fcst"</formula>
    </cfRule>
    <cfRule type="cellIs" dxfId="7" priority="6" operator="equal">
      <formula>"Forecast"</formula>
    </cfRule>
    <cfRule type="cellIs" dxfId="6" priority="7" operator="equal">
      <formula>"Pre Fcst"</formula>
    </cfRule>
  </conditionalFormatting>
  <pageMargins left="0.70866141732283472" right="0.70866141732283472" top="0.74803149606299213" bottom="0.74803149606299213" header="0.31496062992125984" footer="0.31496062992125984"/>
  <pageSetup paperSize="9" scale="50" fitToWidth="4" fitToHeight="0" orientation="portrait" r:id="rId1"/>
  <headerFooter>
    <oddHeader>&amp;LPROJECT PR19 WRFIM&amp;CSheet:&amp;A&amp;RSTRICTLY CONFIDENTIAL</oddHeader>
    <oddFooter>&amp;L&amp;F ( Printed on &amp;D at &amp;T )&amp;RPage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outlinePr summaryBelow="0" summaryRight="0"/>
    <pageSetUpPr fitToPage="1"/>
  </sheetPr>
  <dimension ref="A1:BI539"/>
  <sheetViews>
    <sheetView showGridLines="0" zoomScale="90" zoomScaleNormal="90" workbookViewId="0">
      <pane xSplit="9" ySplit="7" topLeftCell="J8" activePane="bottomRight" state="frozen"/>
      <selection pane="topRight"/>
      <selection pane="bottomLeft"/>
      <selection pane="bottomRight"/>
    </sheetView>
  </sheetViews>
  <sheetFormatPr defaultColWidth="0" defaultRowHeight="13" zeroHeight="1"/>
  <cols>
    <col min="1" max="1" width="1.81640625" style="65" customWidth="1"/>
    <col min="2" max="3" width="1.81640625" style="72" customWidth="1"/>
    <col min="4" max="4" width="1.81640625" style="68" customWidth="1"/>
    <col min="5" max="5" width="95" style="148" customWidth="1"/>
    <col min="6" max="6" width="12.54296875" style="7" customWidth="1"/>
    <col min="7" max="7" width="10.26953125" style="148" bestFit="1" customWidth="1"/>
    <col min="8" max="8" width="11.54296875" style="7" customWidth="1"/>
    <col min="9" max="9" width="4.54296875" style="191" customWidth="1"/>
    <col min="10" max="19" width="11.54296875" style="7" customWidth="1"/>
    <col min="20" max="20" width="11.54296875" style="60" customWidth="1"/>
    <col min="21" max="27" width="11.453125" style="60" customWidth="1"/>
    <col min="28" max="29" width="11.453125" style="7" customWidth="1"/>
    <col min="30" max="31" width="11.453125" style="60" customWidth="1"/>
    <col min="32" max="33" width="11.453125" style="7" customWidth="1"/>
    <col min="34" max="35" width="11.453125" style="60" customWidth="1"/>
    <col min="36" max="37" width="11.453125" style="7" customWidth="1"/>
    <col min="38" max="39" width="11.453125" style="60" customWidth="1"/>
    <col min="40" max="41" width="11.453125" style="7" customWidth="1"/>
    <col min="42" max="43" width="11.453125" style="60" customWidth="1"/>
    <col min="44" max="44" width="11.453125" style="7" customWidth="1"/>
    <col min="45" max="46" width="11.453125" style="60" customWidth="1"/>
    <col min="47" max="47" width="11.453125" style="7" customWidth="1"/>
    <col min="48" max="49" width="11.453125" style="60" customWidth="1"/>
    <col min="50" max="50" width="11.453125" style="7" customWidth="1"/>
    <col min="51" max="52" width="11.453125" style="60" customWidth="1"/>
    <col min="53" max="53" width="11.453125" style="7" customWidth="1"/>
    <col min="54" max="55" width="11.453125" style="60" customWidth="1"/>
    <col min="56" max="56" width="11.453125" style="7" customWidth="1"/>
    <col min="57" max="58" width="11.453125" style="60" customWidth="1"/>
    <col min="59" max="59" width="11.453125" style="7" customWidth="1"/>
    <col min="60" max="61" width="11.453125" style="60" customWidth="1"/>
    <col min="62" max="16384" width="11.453125" hidden="1"/>
  </cols>
  <sheetData>
    <row r="1" spans="1:61" ht="30">
      <c r="A1" s="4" t="str">
        <f ca="1" xml:space="preserve"> RIGHT(CELL("filename", $A$1), LEN(CELL("filename", $A$1)) - SEARCH("]", CELL("filename", $A$1)))</f>
        <v>Export incentive</v>
      </c>
      <c r="B1" s="70"/>
      <c r="C1" s="70"/>
      <c r="D1" s="66"/>
      <c r="E1" s="155"/>
      <c r="F1" s="1"/>
      <c r="G1" s="158"/>
      <c r="H1" s="1"/>
      <c r="I1" s="189"/>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c r="A2" s="171"/>
      <c r="B2" s="172"/>
      <c r="C2" s="172"/>
      <c r="D2" s="173"/>
      <c r="E2" s="428" t="str">
        <f>Time!E$23</f>
        <v>Model Period BEG</v>
      </c>
      <c r="F2" s="429"/>
      <c r="G2" s="428"/>
      <c r="H2" s="429"/>
      <c r="I2" s="430"/>
      <c r="J2" s="429">
        <f>Time!J$23</f>
        <v>43556</v>
      </c>
      <c r="K2" s="429">
        <f>Time!K$23</f>
        <v>43922</v>
      </c>
      <c r="L2" s="429">
        <f>Time!L$23</f>
        <v>44287</v>
      </c>
      <c r="M2" s="429">
        <f>Time!M$23</f>
        <v>44652</v>
      </c>
      <c r="N2" s="429">
        <f>Time!N$23</f>
        <v>45017</v>
      </c>
      <c r="O2" s="429">
        <f>Time!O$23</f>
        <v>45383</v>
      </c>
      <c r="P2" s="429">
        <f>Time!P$23</f>
        <v>45748</v>
      </c>
      <c r="Q2" s="429">
        <f>Time!Q$23</f>
        <v>46113</v>
      </c>
      <c r="R2" s="429">
        <f>Time!R$23</f>
        <v>46478</v>
      </c>
      <c r="S2" s="429">
        <f>Time!S$23</f>
        <v>46844</v>
      </c>
      <c r="T2" s="429">
        <f>Time!T$23</f>
        <v>47209</v>
      </c>
      <c r="U2" s="429">
        <f>Time!U$23</f>
        <v>47574</v>
      </c>
      <c r="V2" s="429">
        <f>Time!V$23</f>
        <v>47939</v>
      </c>
      <c r="W2" s="429">
        <f>Time!W$23</f>
        <v>48305</v>
      </c>
      <c r="X2" s="429">
        <f>Time!X$23</f>
        <v>48670</v>
      </c>
      <c r="Y2" s="429">
        <f>Time!Y$23</f>
        <v>49035</v>
      </c>
      <c r="Z2" s="429">
        <f>Time!Z$23</f>
        <v>49400</v>
      </c>
      <c r="AA2" s="429">
        <f>Time!AA$23</f>
        <v>49766</v>
      </c>
      <c r="AB2" s="429">
        <f>Time!AB$23</f>
        <v>50131</v>
      </c>
      <c r="AC2" s="429">
        <f>Time!AC$23</f>
        <v>50496</v>
      </c>
      <c r="AD2" s="429">
        <f>Time!AD$23</f>
        <v>50861</v>
      </c>
      <c r="AE2" s="429">
        <f>Time!AE$23</f>
        <v>51227</v>
      </c>
      <c r="AF2" s="429">
        <f>Time!AF$23</f>
        <v>51592</v>
      </c>
      <c r="AG2" s="429">
        <f>Time!AG$23</f>
        <v>51957</v>
      </c>
      <c r="AH2" s="429">
        <f>Time!AH$23</f>
        <v>52322</v>
      </c>
      <c r="AI2" s="429">
        <f>Time!AI$23</f>
        <v>52688</v>
      </c>
      <c r="AJ2" s="429">
        <f>Time!AJ$23</f>
        <v>53053</v>
      </c>
      <c r="AK2" s="429">
        <f>Time!AK$23</f>
        <v>53418</v>
      </c>
      <c r="AL2" s="429">
        <f>Time!AL$23</f>
        <v>53783</v>
      </c>
      <c r="AM2" s="429">
        <f>Time!AM$23</f>
        <v>54149</v>
      </c>
      <c r="AN2" s="429">
        <f>Time!AN$23</f>
        <v>54514</v>
      </c>
      <c r="AO2" s="429">
        <f>Time!AO$23</f>
        <v>54879</v>
      </c>
      <c r="AP2" s="429">
        <f>Time!AP$23</f>
        <v>55244</v>
      </c>
      <c r="AQ2" s="429">
        <f>Time!AQ$23</f>
        <v>55610</v>
      </c>
      <c r="AR2" s="429">
        <f>Time!AR$23</f>
        <v>55975</v>
      </c>
      <c r="AS2" s="429">
        <f>Time!AS$23</f>
        <v>56340</v>
      </c>
      <c r="AT2" s="429">
        <f>Time!AT$23</f>
        <v>56705</v>
      </c>
      <c r="AU2" s="429">
        <f>Time!AU$23</f>
        <v>57071</v>
      </c>
      <c r="AV2" s="429">
        <f>Time!AV$23</f>
        <v>57436</v>
      </c>
      <c r="AW2" s="429">
        <f>Time!AW$23</f>
        <v>57801</v>
      </c>
      <c r="AX2" s="429">
        <f>Time!AX$23</f>
        <v>58166</v>
      </c>
      <c r="AY2" s="429">
        <f>Time!AY$23</f>
        <v>58532</v>
      </c>
      <c r="AZ2" s="429">
        <f>Time!AZ$23</f>
        <v>58897</v>
      </c>
      <c r="BA2" s="429">
        <f>Time!BA$23</f>
        <v>59262</v>
      </c>
      <c r="BB2" s="429">
        <f>Time!BB$23</f>
        <v>59627</v>
      </c>
      <c r="BC2" s="429">
        <f>Time!BC$23</f>
        <v>59993</v>
      </c>
      <c r="BD2" s="429">
        <f>Time!BD$23</f>
        <v>60358</v>
      </c>
      <c r="BE2" s="429">
        <f>Time!BE$23</f>
        <v>60723</v>
      </c>
      <c r="BF2" s="429">
        <f>Time!BF$23</f>
        <v>61088</v>
      </c>
      <c r="BG2" s="429">
        <f>Time!BG$23</f>
        <v>61454</v>
      </c>
      <c r="BH2" s="429">
        <f>Time!BH$23</f>
        <v>61819</v>
      </c>
      <c r="BI2" s="429">
        <f>Time!BI$23</f>
        <v>62184</v>
      </c>
    </row>
    <row r="3" spans="1:61">
      <c r="A3" s="171"/>
      <c r="B3" s="172"/>
      <c r="C3" s="172"/>
      <c r="D3" s="173"/>
      <c r="E3" s="428" t="str">
        <f>Time!E$24</f>
        <v>Model Period END</v>
      </c>
      <c r="F3" s="429"/>
      <c r="G3" s="428"/>
      <c r="H3" s="429"/>
      <c r="I3" s="430"/>
      <c r="J3" s="429">
        <f>Time!J$24</f>
        <v>43921</v>
      </c>
      <c r="K3" s="429">
        <f>Time!K$24</f>
        <v>44286</v>
      </c>
      <c r="L3" s="429">
        <f>Time!L$24</f>
        <v>44651</v>
      </c>
      <c r="M3" s="429">
        <f>Time!M$24</f>
        <v>45016</v>
      </c>
      <c r="N3" s="429">
        <f>Time!N$24</f>
        <v>45382</v>
      </c>
      <c r="O3" s="429">
        <f>Time!O$24</f>
        <v>45747</v>
      </c>
      <c r="P3" s="429">
        <f>Time!P$24</f>
        <v>46112</v>
      </c>
      <c r="Q3" s="429">
        <f>Time!Q$24</f>
        <v>46477</v>
      </c>
      <c r="R3" s="429">
        <f>Time!R$24</f>
        <v>46843</v>
      </c>
      <c r="S3" s="429">
        <f>Time!S$24</f>
        <v>47208</v>
      </c>
      <c r="T3" s="429">
        <f>Time!T$24</f>
        <v>47573</v>
      </c>
      <c r="U3" s="429">
        <f>Time!U$24</f>
        <v>47938</v>
      </c>
      <c r="V3" s="429">
        <f>Time!V$24</f>
        <v>48304</v>
      </c>
      <c r="W3" s="429">
        <f>Time!W$24</f>
        <v>48669</v>
      </c>
      <c r="X3" s="429">
        <f>Time!X$24</f>
        <v>49034</v>
      </c>
      <c r="Y3" s="429">
        <f>Time!Y$24</f>
        <v>49399</v>
      </c>
      <c r="Z3" s="429">
        <f>Time!Z$24</f>
        <v>49765</v>
      </c>
      <c r="AA3" s="429">
        <f>Time!AA$24</f>
        <v>50130</v>
      </c>
      <c r="AB3" s="429">
        <f>Time!AB$24</f>
        <v>50495</v>
      </c>
      <c r="AC3" s="429">
        <f>Time!AC$24</f>
        <v>50860</v>
      </c>
      <c r="AD3" s="429">
        <f>Time!AD$24</f>
        <v>51226</v>
      </c>
      <c r="AE3" s="429">
        <f>Time!AE$24</f>
        <v>51591</v>
      </c>
      <c r="AF3" s="429">
        <f>Time!AF$24</f>
        <v>51956</v>
      </c>
      <c r="AG3" s="429">
        <f>Time!AG$24</f>
        <v>52321</v>
      </c>
      <c r="AH3" s="429">
        <f>Time!AH$24</f>
        <v>52687</v>
      </c>
      <c r="AI3" s="429">
        <f>Time!AI$24</f>
        <v>53052</v>
      </c>
      <c r="AJ3" s="429">
        <f>Time!AJ$24</f>
        <v>53417</v>
      </c>
      <c r="AK3" s="429">
        <f>Time!AK$24</f>
        <v>53782</v>
      </c>
      <c r="AL3" s="429">
        <f>Time!AL$24</f>
        <v>54148</v>
      </c>
      <c r="AM3" s="429">
        <f>Time!AM$24</f>
        <v>54513</v>
      </c>
      <c r="AN3" s="429">
        <f>Time!AN$24</f>
        <v>54878</v>
      </c>
      <c r="AO3" s="429">
        <f>Time!AO$24</f>
        <v>55243</v>
      </c>
      <c r="AP3" s="429">
        <f>Time!AP$24</f>
        <v>55609</v>
      </c>
      <c r="AQ3" s="429">
        <f>Time!AQ$24</f>
        <v>55974</v>
      </c>
      <c r="AR3" s="429">
        <f>Time!AR$24</f>
        <v>56339</v>
      </c>
      <c r="AS3" s="429">
        <f>Time!AS$24</f>
        <v>56704</v>
      </c>
      <c r="AT3" s="429">
        <f>Time!AT$24</f>
        <v>57070</v>
      </c>
      <c r="AU3" s="429">
        <f>Time!AU$24</f>
        <v>57435</v>
      </c>
      <c r="AV3" s="429">
        <f>Time!AV$24</f>
        <v>57800</v>
      </c>
      <c r="AW3" s="429">
        <f>Time!AW$24</f>
        <v>58165</v>
      </c>
      <c r="AX3" s="429">
        <f>Time!AX$24</f>
        <v>58531</v>
      </c>
      <c r="AY3" s="429">
        <f>Time!AY$24</f>
        <v>58896</v>
      </c>
      <c r="AZ3" s="429">
        <f>Time!AZ$24</f>
        <v>59261</v>
      </c>
      <c r="BA3" s="429">
        <f>Time!BA$24</f>
        <v>59626</v>
      </c>
      <c r="BB3" s="429">
        <f>Time!BB$24</f>
        <v>59992</v>
      </c>
      <c r="BC3" s="429">
        <f>Time!BC$24</f>
        <v>60357</v>
      </c>
      <c r="BD3" s="429">
        <f>Time!BD$24</f>
        <v>60722</v>
      </c>
      <c r="BE3" s="429">
        <f>Time!BE$24</f>
        <v>61087</v>
      </c>
      <c r="BF3" s="429">
        <f>Time!BF$24</f>
        <v>61453</v>
      </c>
      <c r="BG3" s="429">
        <f>Time!BG$24</f>
        <v>61818</v>
      </c>
      <c r="BH3" s="429">
        <f>Time!BH$24</f>
        <v>62183</v>
      </c>
      <c r="BI3" s="429">
        <f>Time!BI$24</f>
        <v>62548</v>
      </c>
    </row>
    <row r="4" spans="1:61">
      <c r="A4" s="175"/>
      <c r="B4" s="176"/>
      <c r="C4" s="176"/>
      <c r="D4" s="177"/>
      <c r="E4" s="428" t="str">
        <f>Time!E$60</f>
        <v>Pre Forecast vs Forecast</v>
      </c>
      <c r="F4" s="429"/>
      <c r="G4" s="428"/>
      <c r="H4" s="429"/>
      <c r="I4" s="430"/>
      <c r="J4" s="429" t="str">
        <f>Time!J$60</f>
        <v>Pre Fcst</v>
      </c>
      <c r="K4" s="429" t="str">
        <f>Time!K$60</f>
        <v>Forecast</v>
      </c>
      <c r="L4" s="429" t="str">
        <f>Time!L$60</f>
        <v>Forecast</v>
      </c>
      <c r="M4" s="429" t="str">
        <f>Time!M$60</f>
        <v>Forecast</v>
      </c>
      <c r="N4" s="429" t="str">
        <f>Time!N$60</f>
        <v>Forecast</v>
      </c>
      <c r="O4" s="429" t="str">
        <f>Time!O$60</f>
        <v>Forecast</v>
      </c>
      <c r="P4" s="429" t="str">
        <f>Time!P$60</f>
        <v>Forecast</v>
      </c>
      <c r="Q4" s="429" t="str">
        <f>Time!Q$60</f>
        <v>Forecast</v>
      </c>
      <c r="R4" s="429" t="str">
        <f>Time!R$60</f>
        <v>Forecast</v>
      </c>
      <c r="S4" s="429" t="str">
        <f>Time!S$60</f>
        <v>Forecast</v>
      </c>
      <c r="T4" s="429" t="str">
        <f>Time!T$60</f>
        <v>Forecast</v>
      </c>
      <c r="U4" s="429" t="str">
        <f>Time!U$60</f>
        <v>Post-Fcst</v>
      </c>
      <c r="V4" s="429" t="str">
        <f>Time!V$60</f>
        <v>Post-Fcst</v>
      </c>
      <c r="W4" s="429" t="str">
        <f>Time!W$60</f>
        <v>Post-Fcst</v>
      </c>
      <c r="X4" s="429" t="str">
        <f>Time!X$60</f>
        <v>Post-Fcst</v>
      </c>
      <c r="Y4" s="429" t="str">
        <f>Time!Y$60</f>
        <v>Post-Fcst</v>
      </c>
      <c r="Z4" s="429" t="str">
        <f>Time!Z$60</f>
        <v>Post-Fcst</v>
      </c>
      <c r="AA4" s="429" t="str">
        <f>Time!AA$60</f>
        <v>Post-Fcst</v>
      </c>
      <c r="AB4" s="429" t="str">
        <f>Time!AB$60</f>
        <v>Post-Fcst</v>
      </c>
      <c r="AC4" s="429" t="str">
        <f>Time!AC$60</f>
        <v>Post-Fcst</v>
      </c>
      <c r="AD4" s="429" t="str">
        <f>Time!AD$60</f>
        <v>Post-Fcst</v>
      </c>
      <c r="AE4" s="429" t="str">
        <f>Time!AE$60</f>
        <v>Post-Fcst</v>
      </c>
      <c r="AF4" s="429" t="str">
        <f>Time!AF$60</f>
        <v>Post-Fcst</v>
      </c>
      <c r="AG4" s="429" t="str">
        <f>Time!AG$60</f>
        <v>Post-Fcst</v>
      </c>
      <c r="AH4" s="429" t="str">
        <f>Time!AH$60</f>
        <v>Post-Fcst</v>
      </c>
      <c r="AI4" s="429" t="str">
        <f>Time!AI$60</f>
        <v>Post-Fcst</v>
      </c>
      <c r="AJ4" s="429" t="str">
        <f>Time!AJ$60</f>
        <v>Post-Fcst</v>
      </c>
      <c r="AK4" s="429" t="str">
        <f>Time!AK$60</f>
        <v>Post-Fcst</v>
      </c>
      <c r="AL4" s="429" t="str">
        <f>Time!AL$60</f>
        <v>Post-Fcst</v>
      </c>
      <c r="AM4" s="429" t="str">
        <f>Time!AM$60</f>
        <v>Post-Fcst</v>
      </c>
      <c r="AN4" s="429" t="str">
        <f>Time!AN$60</f>
        <v>Post-Fcst</v>
      </c>
      <c r="AO4" s="429" t="str">
        <f>Time!AO$60</f>
        <v>Post-Fcst</v>
      </c>
      <c r="AP4" s="429" t="str">
        <f>Time!AP$60</f>
        <v>Post-Fcst</v>
      </c>
      <c r="AQ4" s="429" t="str">
        <f>Time!AQ$60</f>
        <v>Post-Fcst</v>
      </c>
      <c r="AR4" s="429" t="str">
        <f>Time!AR$60</f>
        <v>Post-Fcst</v>
      </c>
      <c r="AS4" s="429" t="str">
        <f>Time!AS$60</f>
        <v>Post-Fcst</v>
      </c>
      <c r="AT4" s="429" t="str">
        <f>Time!AT$60</f>
        <v>Post-Fcst</v>
      </c>
      <c r="AU4" s="429" t="str">
        <f>Time!AU$60</f>
        <v>Post-Fcst</v>
      </c>
      <c r="AV4" s="429" t="str">
        <f>Time!AV$60</f>
        <v>Post-Fcst</v>
      </c>
      <c r="AW4" s="429" t="str">
        <f>Time!AW$60</f>
        <v>Post-Fcst</v>
      </c>
      <c r="AX4" s="429" t="str">
        <f>Time!AX$60</f>
        <v>Post-Fcst</v>
      </c>
      <c r="AY4" s="429" t="str">
        <f>Time!AY$60</f>
        <v>Post-Fcst</v>
      </c>
      <c r="AZ4" s="429" t="str">
        <f>Time!AZ$60</f>
        <v>Post-Fcst</v>
      </c>
      <c r="BA4" s="429" t="str">
        <f>Time!BA$60</f>
        <v>Post-Fcst</v>
      </c>
      <c r="BB4" s="429" t="str">
        <f>Time!BB$60</f>
        <v>Post-Fcst</v>
      </c>
      <c r="BC4" s="429" t="str">
        <f>Time!BC$60</f>
        <v>Post-Fcst</v>
      </c>
      <c r="BD4" s="429" t="str">
        <f>Time!BD$60</f>
        <v>Post-Fcst</v>
      </c>
      <c r="BE4" s="429" t="str">
        <f>Time!BE$60</f>
        <v>Post-Fcst</v>
      </c>
      <c r="BF4" s="429" t="str">
        <f>Time!BF$60</f>
        <v>Post-Fcst</v>
      </c>
      <c r="BG4" s="429" t="str">
        <f>Time!BG$60</f>
        <v>Post-Fcst</v>
      </c>
      <c r="BH4" s="429" t="str">
        <f>Time!BH$60</f>
        <v>Post-Fcst</v>
      </c>
      <c r="BI4" s="429" t="str">
        <f>Time!BI$60</f>
        <v>Post-Fcst</v>
      </c>
    </row>
    <row r="5" spans="1:61">
      <c r="A5" s="178"/>
      <c r="B5" s="179"/>
      <c r="C5" s="179"/>
      <c r="D5" s="180"/>
      <c r="E5" s="431" t="str">
        <f>Time!E$102</f>
        <v>Financial Year Ending</v>
      </c>
      <c r="F5" s="432"/>
      <c r="G5" s="431"/>
      <c r="H5" s="432"/>
      <c r="I5" s="430"/>
      <c r="J5" s="433">
        <f>Time!J$102</f>
        <v>2020</v>
      </c>
      <c r="K5" s="433">
        <f>Time!K$102</f>
        <v>2021</v>
      </c>
      <c r="L5" s="433">
        <f>Time!L$102</f>
        <v>2022</v>
      </c>
      <c r="M5" s="433">
        <f>Time!M$102</f>
        <v>2023</v>
      </c>
      <c r="N5" s="433">
        <f>Time!N$102</f>
        <v>2024</v>
      </c>
      <c r="O5" s="433">
        <f>Time!O$102</f>
        <v>2025</v>
      </c>
      <c r="P5" s="433">
        <f>Time!P$102</f>
        <v>2026</v>
      </c>
      <c r="Q5" s="433">
        <f>Time!Q$102</f>
        <v>2027</v>
      </c>
      <c r="R5" s="433">
        <f>Time!R$102</f>
        <v>2028</v>
      </c>
      <c r="S5" s="433">
        <f>Time!S$102</f>
        <v>2029</v>
      </c>
      <c r="T5" s="433">
        <f>Time!T$102</f>
        <v>2030</v>
      </c>
      <c r="U5" s="433">
        <f>Time!U$102</f>
        <v>2031</v>
      </c>
      <c r="V5" s="433">
        <f>Time!V$102</f>
        <v>2032</v>
      </c>
      <c r="W5" s="433">
        <f>Time!W$102</f>
        <v>2033</v>
      </c>
      <c r="X5" s="433">
        <f>Time!X$102</f>
        <v>2034</v>
      </c>
      <c r="Y5" s="433">
        <f>Time!Y$102</f>
        <v>2035</v>
      </c>
      <c r="Z5" s="433">
        <f>Time!Z$102</f>
        <v>2036</v>
      </c>
      <c r="AA5" s="433">
        <f>Time!AA$102</f>
        <v>2037</v>
      </c>
      <c r="AB5" s="433">
        <f>Time!AB$102</f>
        <v>2038</v>
      </c>
      <c r="AC5" s="433">
        <f>Time!AC$102</f>
        <v>2039</v>
      </c>
      <c r="AD5" s="433">
        <f>Time!AD$102</f>
        <v>2040</v>
      </c>
      <c r="AE5" s="433">
        <f>Time!AE$102</f>
        <v>2041</v>
      </c>
      <c r="AF5" s="433">
        <f>Time!AF$102</f>
        <v>2042</v>
      </c>
      <c r="AG5" s="433">
        <f>Time!AG$102</f>
        <v>2043</v>
      </c>
      <c r="AH5" s="433">
        <f>Time!AH$102</f>
        <v>2044</v>
      </c>
      <c r="AI5" s="433">
        <f>Time!AI$102</f>
        <v>2045</v>
      </c>
      <c r="AJ5" s="433">
        <f>Time!AJ$102</f>
        <v>2046</v>
      </c>
      <c r="AK5" s="433">
        <f>Time!AK$102</f>
        <v>2047</v>
      </c>
      <c r="AL5" s="433">
        <f>Time!AL$102</f>
        <v>2048</v>
      </c>
      <c r="AM5" s="433">
        <f>Time!AM$102</f>
        <v>2049</v>
      </c>
      <c r="AN5" s="433">
        <f>Time!AN$102</f>
        <v>2050</v>
      </c>
      <c r="AO5" s="433">
        <f>Time!AO$102</f>
        <v>2051</v>
      </c>
      <c r="AP5" s="433">
        <f>Time!AP$102</f>
        <v>2052</v>
      </c>
      <c r="AQ5" s="433">
        <f>Time!AQ$102</f>
        <v>2053</v>
      </c>
      <c r="AR5" s="433">
        <f>Time!AR$102</f>
        <v>2054</v>
      </c>
      <c r="AS5" s="433">
        <f>Time!AS$102</f>
        <v>2055</v>
      </c>
      <c r="AT5" s="433">
        <f>Time!AT$102</f>
        <v>2056</v>
      </c>
      <c r="AU5" s="433">
        <f>Time!AU$102</f>
        <v>2057</v>
      </c>
      <c r="AV5" s="433">
        <f>Time!AV$102</f>
        <v>2058</v>
      </c>
      <c r="AW5" s="433">
        <f>Time!AW$102</f>
        <v>2059</v>
      </c>
      <c r="AX5" s="433">
        <f>Time!AX$102</f>
        <v>2060</v>
      </c>
      <c r="AY5" s="433">
        <f>Time!AY$102</f>
        <v>2061</v>
      </c>
      <c r="AZ5" s="433">
        <f>Time!AZ$102</f>
        <v>2062</v>
      </c>
      <c r="BA5" s="433">
        <f>Time!BA$102</f>
        <v>2063</v>
      </c>
      <c r="BB5" s="433">
        <f>Time!BB$102</f>
        <v>2064</v>
      </c>
      <c r="BC5" s="433">
        <f>Time!BC$102</f>
        <v>2065</v>
      </c>
      <c r="BD5" s="433">
        <f>Time!BD$102</f>
        <v>2066</v>
      </c>
      <c r="BE5" s="433">
        <f>Time!BE$102</f>
        <v>2067</v>
      </c>
      <c r="BF5" s="433">
        <f>Time!BF$102</f>
        <v>2068</v>
      </c>
      <c r="BG5" s="433">
        <f>Time!BG$102</f>
        <v>2069</v>
      </c>
      <c r="BH5" s="433">
        <f>Time!BH$102</f>
        <v>2070</v>
      </c>
      <c r="BI5" s="433">
        <f>Time!BI$102</f>
        <v>2071</v>
      </c>
    </row>
    <row r="6" spans="1:61">
      <c r="A6" s="178"/>
      <c r="B6" s="179"/>
      <c r="C6" s="179"/>
      <c r="D6" s="180"/>
      <c r="E6" s="431" t="str">
        <f>Time!E$12</f>
        <v>Model column counter</v>
      </c>
      <c r="F6" s="432"/>
      <c r="G6" s="431"/>
      <c r="H6" s="432"/>
      <c r="I6" s="430"/>
      <c r="J6" s="432">
        <f>Time!J$12</f>
        <v>1</v>
      </c>
      <c r="K6" s="432">
        <f>Time!K$12</f>
        <v>2</v>
      </c>
      <c r="L6" s="432">
        <f>Time!L$12</f>
        <v>3</v>
      </c>
      <c r="M6" s="432">
        <f>Time!M$12</f>
        <v>4</v>
      </c>
      <c r="N6" s="432">
        <f>Time!N$12</f>
        <v>5</v>
      </c>
      <c r="O6" s="432">
        <f>Time!O$12</f>
        <v>6</v>
      </c>
      <c r="P6" s="432">
        <f>Time!P$12</f>
        <v>7</v>
      </c>
      <c r="Q6" s="432">
        <f>Time!Q$12</f>
        <v>8</v>
      </c>
      <c r="R6" s="432">
        <f>Time!R$12</f>
        <v>9</v>
      </c>
      <c r="S6" s="432">
        <f>Time!S$12</f>
        <v>10</v>
      </c>
      <c r="T6" s="432">
        <f>Time!T$12</f>
        <v>11</v>
      </c>
      <c r="U6" s="432">
        <f>Time!U$12</f>
        <v>12</v>
      </c>
      <c r="V6" s="432">
        <f>Time!V$12</f>
        <v>13</v>
      </c>
      <c r="W6" s="432">
        <f>Time!W$12</f>
        <v>14</v>
      </c>
      <c r="X6" s="432">
        <f>Time!X$12</f>
        <v>15</v>
      </c>
      <c r="Y6" s="432">
        <f>Time!Y$12</f>
        <v>16</v>
      </c>
      <c r="Z6" s="432">
        <f>Time!Z$12</f>
        <v>17</v>
      </c>
      <c r="AA6" s="432">
        <f>Time!AA$12</f>
        <v>18</v>
      </c>
      <c r="AB6" s="432">
        <f>Time!AB$12</f>
        <v>19</v>
      </c>
      <c r="AC6" s="432">
        <f>Time!AC$12</f>
        <v>20</v>
      </c>
      <c r="AD6" s="432">
        <f>Time!AD$12</f>
        <v>21</v>
      </c>
      <c r="AE6" s="432">
        <f>Time!AE$12</f>
        <v>22</v>
      </c>
      <c r="AF6" s="432">
        <f>Time!AF$12</f>
        <v>23</v>
      </c>
      <c r="AG6" s="432">
        <f>Time!AG$12</f>
        <v>24</v>
      </c>
      <c r="AH6" s="432">
        <f>Time!AH$12</f>
        <v>25</v>
      </c>
      <c r="AI6" s="432">
        <f>Time!AI$12</f>
        <v>26</v>
      </c>
      <c r="AJ6" s="432">
        <f>Time!AJ$12</f>
        <v>27</v>
      </c>
      <c r="AK6" s="432">
        <f>Time!AK$12</f>
        <v>28</v>
      </c>
      <c r="AL6" s="432">
        <f>Time!AL$12</f>
        <v>29</v>
      </c>
      <c r="AM6" s="432">
        <f>Time!AM$12</f>
        <v>30</v>
      </c>
      <c r="AN6" s="432">
        <f>Time!AN$12</f>
        <v>31</v>
      </c>
      <c r="AO6" s="432">
        <f>Time!AO$12</f>
        <v>32</v>
      </c>
      <c r="AP6" s="432">
        <f>Time!AP$12</f>
        <v>33</v>
      </c>
      <c r="AQ6" s="432">
        <f>Time!AQ$12</f>
        <v>34</v>
      </c>
      <c r="AR6" s="432">
        <f>Time!AR$12</f>
        <v>35</v>
      </c>
      <c r="AS6" s="432">
        <f>Time!AS$12</f>
        <v>36</v>
      </c>
      <c r="AT6" s="432">
        <f>Time!AT$12</f>
        <v>37</v>
      </c>
      <c r="AU6" s="432">
        <f>Time!AU$12</f>
        <v>38</v>
      </c>
      <c r="AV6" s="432">
        <f>Time!AV$12</f>
        <v>39</v>
      </c>
      <c r="AW6" s="432">
        <f>Time!AW$12</f>
        <v>40</v>
      </c>
      <c r="AX6" s="432">
        <f>Time!AX$12</f>
        <v>41</v>
      </c>
      <c r="AY6" s="432">
        <f>Time!AY$12</f>
        <v>42</v>
      </c>
      <c r="AZ6" s="432">
        <f>Time!AZ$12</f>
        <v>43</v>
      </c>
      <c r="BA6" s="432">
        <f>Time!BA$12</f>
        <v>44</v>
      </c>
      <c r="BB6" s="432">
        <f>Time!BB$12</f>
        <v>45</v>
      </c>
      <c r="BC6" s="432">
        <f>Time!BC$12</f>
        <v>46</v>
      </c>
      <c r="BD6" s="432">
        <f>Time!BD$12</f>
        <v>47</v>
      </c>
      <c r="BE6" s="432">
        <f>Time!BE$12</f>
        <v>48</v>
      </c>
      <c r="BF6" s="432">
        <f>Time!BF$12</f>
        <v>49</v>
      </c>
      <c r="BG6" s="432">
        <f>Time!BG$12</f>
        <v>50</v>
      </c>
      <c r="BH6" s="432">
        <f>Time!BH$12</f>
        <v>51</v>
      </c>
      <c r="BI6" s="432">
        <f>Time!BI$12</f>
        <v>52</v>
      </c>
    </row>
    <row r="7" spans="1:61">
      <c r="A7" s="34"/>
      <c r="B7" s="71"/>
      <c r="C7" s="71"/>
      <c r="D7" s="67"/>
      <c r="E7" s="156"/>
      <c r="F7" s="39" t="s">
        <v>118</v>
      </c>
      <c r="G7" s="156" t="s">
        <v>119</v>
      </c>
      <c r="H7" s="39" t="s">
        <v>120</v>
      </c>
      <c r="I7" s="190"/>
      <c r="J7" s="39"/>
      <c r="K7" s="39"/>
      <c r="L7" s="39"/>
      <c r="M7" s="39"/>
      <c r="N7" s="39"/>
      <c r="O7" s="39"/>
      <c r="P7" s="39"/>
      <c r="Q7" s="39"/>
      <c r="R7" s="39"/>
      <c r="S7" s="39"/>
      <c r="T7" s="61"/>
      <c r="U7" s="61"/>
      <c r="V7" s="61"/>
      <c r="W7" s="61"/>
      <c r="X7" s="61"/>
      <c r="Y7" s="61"/>
      <c r="Z7" s="61"/>
      <c r="AA7" s="61"/>
      <c r="AB7" s="34"/>
      <c r="AC7" s="34"/>
      <c r="AD7" s="61"/>
      <c r="AE7" s="61"/>
      <c r="AF7" s="34"/>
      <c r="AG7" s="34"/>
      <c r="AH7" s="61"/>
      <c r="AI7" s="61"/>
      <c r="AJ7" s="34"/>
      <c r="AK7" s="34"/>
      <c r="AL7" s="61"/>
      <c r="AM7" s="61"/>
      <c r="AN7" s="34"/>
      <c r="AO7" s="34"/>
      <c r="AP7" s="61"/>
      <c r="AQ7" s="61"/>
      <c r="AR7" s="34"/>
      <c r="AS7" s="61"/>
      <c r="AT7" s="61"/>
      <c r="AU7" s="34"/>
      <c r="AV7" s="61"/>
      <c r="AW7" s="61"/>
      <c r="AX7" s="34"/>
      <c r="AY7" s="61"/>
      <c r="AZ7" s="61"/>
      <c r="BA7" s="34"/>
      <c r="BB7" s="61"/>
      <c r="BC7" s="61"/>
      <c r="BD7" s="34"/>
      <c r="BE7" s="61"/>
      <c r="BF7" s="61"/>
      <c r="BG7" s="34"/>
      <c r="BH7" s="61"/>
      <c r="BI7" s="61"/>
    </row>
    <row r="8" spans="1:61"/>
    <row r="9" spans="1:61">
      <c r="A9" s="443" t="s">
        <v>230</v>
      </c>
      <c r="B9" s="444"/>
      <c r="C9" s="444"/>
      <c r="D9" s="445"/>
      <c r="E9" s="446"/>
      <c r="F9" s="446"/>
      <c r="G9" s="446"/>
      <c r="H9" s="446"/>
      <c r="I9" s="447"/>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c r="AZ9" s="446"/>
      <c r="BA9" s="446"/>
      <c r="BB9" s="446"/>
      <c r="BC9" s="446"/>
      <c r="BD9" s="446"/>
      <c r="BE9" s="446"/>
      <c r="BF9" s="446"/>
      <c r="BG9" s="446"/>
      <c r="BH9" s="446"/>
      <c r="BI9" s="446"/>
    </row>
    <row r="10" spans="1:61">
      <c r="A10" s="448"/>
      <c r="B10" s="449"/>
      <c r="C10" s="449"/>
      <c r="D10" s="450"/>
      <c r="E10" s="451"/>
      <c r="F10" s="451"/>
      <c r="G10" s="451"/>
      <c r="H10" s="451"/>
      <c r="I10" s="452"/>
      <c r="J10" s="451"/>
      <c r="K10" s="451"/>
      <c r="L10" s="451"/>
      <c r="M10" s="451"/>
      <c r="N10" s="451"/>
      <c r="O10" s="451"/>
      <c r="P10" s="451"/>
      <c r="Q10" s="451"/>
      <c r="R10" s="451"/>
      <c r="S10" s="451"/>
      <c r="T10" s="453"/>
      <c r="U10" s="453"/>
      <c r="V10" s="453"/>
      <c r="W10" s="453"/>
      <c r="X10" s="453"/>
      <c r="Y10" s="453"/>
      <c r="Z10" s="453"/>
      <c r="AA10" s="453"/>
      <c r="AB10" s="451"/>
      <c r="AC10" s="451"/>
      <c r="AD10" s="453"/>
      <c r="AE10" s="453"/>
      <c r="AF10" s="451"/>
      <c r="AG10" s="451"/>
      <c r="AH10" s="453"/>
      <c r="AI10" s="453"/>
      <c r="AJ10" s="451"/>
      <c r="AK10" s="451"/>
      <c r="AL10" s="453"/>
      <c r="AM10" s="453"/>
      <c r="AN10" s="451"/>
      <c r="AO10" s="451"/>
      <c r="AP10" s="453"/>
      <c r="AQ10" s="453"/>
      <c r="AR10" s="451"/>
      <c r="AS10" s="453"/>
      <c r="AT10" s="453"/>
      <c r="AU10" s="451"/>
      <c r="AV10" s="453"/>
      <c r="AW10" s="453"/>
      <c r="AX10" s="451"/>
      <c r="AY10" s="453"/>
      <c r="AZ10" s="453"/>
      <c r="BA10" s="451"/>
      <c r="BB10" s="453"/>
      <c r="BC10" s="453"/>
      <c r="BD10" s="451"/>
      <c r="BE10" s="453"/>
      <c r="BF10" s="453"/>
      <c r="BG10" s="451"/>
      <c r="BH10" s="453"/>
      <c r="BI10" s="453"/>
    </row>
    <row r="11" spans="1:61">
      <c r="A11" s="454"/>
      <c r="B11" s="449"/>
      <c r="C11" s="449"/>
      <c r="D11" s="455"/>
      <c r="E11" s="456" t="str">
        <f xml:space="preserve"> Time!E$35</f>
        <v>Last Pre Forecast Flag</v>
      </c>
      <c r="F11" s="456">
        <f xml:space="preserve"> Time!F$35</f>
        <v>0</v>
      </c>
      <c r="G11" s="456" t="str">
        <f xml:space="preserve"> Time!G$35</f>
        <v>flag</v>
      </c>
      <c r="H11" s="456">
        <f xml:space="preserve"> Time!H$35</f>
        <v>1</v>
      </c>
      <c r="I11" s="458">
        <f xml:space="preserve"> Time!I$35</f>
        <v>0</v>
      </c>
      <c r="J11" s="416">
        <f xml:space="preserve"> Time!J$35</f>
        <v>1</v>
      </c>
      <c r="K11" s="416">
        <f xml:space="preserve"> Time!K$35</f>
        <v>0</v>
      </c>
      <c r="L11" s="416">
        <f xml:space="preserve"> Time!L$35</f>
        <v>0</v>
      </c>
      <c r="M11" s="416">
        <f xml:space="preserve"> Time!M$35</f>
        <v>0</v>
      </c>
      <c r="N11" s="416">
        <f xml:space="preserve"> Time!N$35</f>
        <v>0</v>
      </c>
      <c r="O11" s="416">
        <f xml:space="preserve"> Time!O$35</f>
        <v>0</v>
      </c>
      <c r="P11" s="416">
        <f xml:space="preserve"> Time!P$35</f>
        <v>0</v>
      </c>
      <c r="Q11" s="416">
        <f xml:space="preserve"> Time!Q$35</f>
        <v>0</v>
      </c>
      <c r="R11" s="416">
        <f xml:space="preserve"> Time!R$35</f>
        <v>0</v>
      </c>
      <c r="S11" s="416">
        <f xml:space="preserve"> Time!S$35</f>
        <v>0</v>
      </c>
      <c r="T11" s="416">
        <f xml:space="preserve"> Time!T$35</f>
        <v>0</v>
      </c>
      <c r="U11" s="416">
        <f xml:space="preserve"> Time!U$35</f>
        <v>0</v>
      </c>
      <c r="V11" s="416">
        <f xml:space="preserve"> Time!V$35</f>
        <v>0</v>
      </c>
      <c r="W11" s="416">
        <f xml:space="preserve"> Time!W$35</f>
        <v>0</v>
      </c>
      <c r="X11" s="416">
        <f xml:space="preserve"> Time!X$35</f>
        <v>0</v>
      </c>
      <c r="Y11" s="416">
        <f xml:space="preserve"> Time!Y$35</f>
        <v>0</v>
      </c>
      <c r="Z11" s="416">
        <f xml:space="preserve"> Time!Z$35</f>
        <v>0</v>
      </c>
      <c r="AA11" s="416">
        <f xml:space="preserve"> Time!AA$35</f>
        <v>0</v>
      </c>
      <c r="AB11" s="416">
        <f xml:space="preserve"> Time!AB$35</f>
        <v>0</v>
      </c>
      <c r="AC11" s="416">
        <f xml:space="preserve"> Time!AC$35</f>
        <v>0</v>
      </c>
      <c r="AD11" s="416">
        <f xml:space="preserve"> Time!AD$35</f>
        <v>0</v>
      </c>
      <c r="AE11" s="416">
        <f xml:space="preserve"> Time!AE$35</f>
        <v>0</v>
      </c>
      <c r="AF11" s="416">
        <f xml:space="preserve"> Time!AF$35</f>
        <v>0</v>
      </c>
      <c r="AG11" s="416">
        <f xml:space="preserve"> Time!AG$35</f>
        <v>0</v>
      </c>
      <c r="AH11" s="416">
        <f xml:space="preserve"> Time!AH$35</f>
        <v>0</v>
      </c>
      <c r="AI11" s="416">
        <f xml:space="preserve"> Time!AI$35</f>
        <v>0</v>
      </c>
      <c r="AJ11" s="416">
        <f xml:space="preserve"> Time!AJ$35</f>
        <v>0</v>
      </c>
      <c r="AK11" s="416">
        <f xml:space="preserve"> Time!AK$35</f>
        <v>0</v>
      </c>
      <c r="AL11" s="416">
        <f xml:space="preserve"> Time!AL$35</f>
        <v>0</v>
      </c>
      <c r="AM11" s="416">
        <f xml:space="preserve"> Time!AM$35</f>
        <v>0</v>
      </c>
      <c r="AN11" s="416">
        <f xml:space="preserve"> Time!AN$35</f>
        <v>0</v>
      </c>
      <c r="AO11" s="416">
        <f xml:space="preserve"> Time!AO$35</f>
        <v>0</v>
      </c>
      <c r="AP11" s="416">
        <f xml:space="preserve"> Time!AP$35</f>
        <v>0</v>
      </c>
      <c r="AQ11" s="416">
        <f xml:space="preserve"> Time!AQ$35</f>
        <v>0</v>
      </c>
      <c r="AR11" s="416">
        <f xml:space="preserve"> Time!AR$35</f>
        <v>0</v>
      </c>
      <c r="AS11" s="416">
        <f xml:space="preserve"> Time!AS$35</f>
        <v>0</v>
      </c>
      <c r="AT11" s="416">
        <f xml:space="preserve"> Time!AT$35</f>
        <v>0</v>
      </c>
      <c r="AU11" s="416">
        <f xml:space="preserve"> Time!AU$35</f>
        <v>0</v>
      </c>
      <c r="AV11" s="416">
        <f xml:space="preserve"> Time!AV$35</f>
        <v>0</v>
      </c>
      <c r="AW11" s="416">
        <f xml:space="preserve"> Time!AW$35</f>
        <v>0</v>
      </c>
      <c r="AX11" s="416">
        <f xml:space="preserve"> Time!AX$35</f>
        <v>0</v>
      </c>
      <c r="AY11" s="416">
        <f xml:space="preserve"> Time!AY$35</f>
        <v>0</v>
      </c>
      <c r="AZ11" s="416">
        <f xml:space="preserve"> Time!AZ$35</f>
        <v>0</v>
      </c>
      <c r="BA11" s="416">
        <f xml:space="preserve"> Time!BA$35</f>
        <v>0</v>
      </c>
      <c r="BB11" s="416">
        <f xml:space="preserve"> Time!BB$35</f>
        <v>0</v>
      </c>
      <c r="BC11" s="416">
        <f xml:space="preserve"> Time!BC$35</f>
        <v>0</v>
      </c>
      <c r="BD11" s="416">
        <f xml:space="preserve"> Time!BD$35</f>
        <v>0</v>
      </c>
      <c r="BE11" s="416">
        <f xml:space="preserve"> Time!BE$35</f>
        <v>0</v>
      </c>
      <c r="BF11" s="416">
        <f xml:space="preserve"> Time!BF$35</f>
        <v>0</v>
      </c>
      <c r="BG11" s="416">
        <f xml:space="preserve"> Time!BG$35</f>
        <v>0</v>
      </c>
      <c r="BH11" s="416">
        <f xml:space="preserve"> Time!BH$35</f>
        <v>0</v>
      </c>
      <c r="BI11" s="416">
        <f xml:space="preserve"> Time!BI$35</f>
        <v>0</v>
      </c>
    </row>
    <row r="12" spans="1:61">
      <c r="A12" s="454"/>
      <c r="B12" s="449"/>
      <c r="C12" s="449"/>
      <c r="D12" s="455"/>
      <c r="E12" s="453" t="s">
        <v>231</v>
      </c>
      <c r="F12" s="453"/>
      <c r="G12" s="453" t="s">
        <v>114</v>
      </c>
      <c r="H12" s="453"/>
      <c r="I12" s="459"/>
      <c r="J12" s="25">
        <f t="shared" ref="J12:AO12" si="0" xml:space="preserve"> IF(J11 = 1, -1, I12 +1)</f>
        <v>-1</v>
      </c>
      <c r="K12" s="25">
        <f t="shared" si="0"/>
        <v>0</v>
      </c>
      <c r="L12" s="25">
        <f t="shared" si="0"/>
        <v>1</v>
      </c>
      <c r="M12" s="25">
        <f t="shared" si="0"/>
        <v>2</v>
      </c>
      <c r="N12" s="25">
        <f t="shared" si="0"/>
        <v>3</v>
      </c>
      <c r="O12" s="25">
        <f t="shared" si="0"/>
        <v>4</v>
      </c>
      <c r="P12" s="25">
        <f t="shared" si="0"/>
        <v>5</v>
      </c>
      <c r="Q12" s="25">
        <f t="shared" si="0"/>
        <v>6</v>
      </c>
      <c r="R12" s="25">
        <f t="shared" si="0"/>
        <v>7</v>
      </c>
      <c r="S12" s="25">
        <f t="shared" si="0"/>
        <v>8</v>
      </c>
      <c r="T12" s="25">
        <f t="shared" si="0"/>
        <v>9</v>
      </c>
      <c r="U12" s="25">
        <f t="shared" si="0"/>
        <v>10</v>
      </c>
      <c r="V12" s="25">
        <f t="shared" si="0"/>
        <v>11</v>
      </c>
      <c r="W12" s="25">
        <f t="shared" si="0"/>
        <v>12</v>
      </c>
      <c r="X12" s="25">
        <f t="shared" si="0"/>
        <v>13</v>
      </c>
      <c r="Y12" s="25">
        <f t="shared" si="0"/>
        <v>14</v>
      </c>
      <c r="Z12" s="25">
        <f t="shared" si="0"/>
        <v>15</v>
      </c>
      <c r="AA12" s="25">
        <f t="shared" si="0"/>
        <v>16</v>
      </c>
      <c r="AB12" s="25">
        <f t="shared" si="0"/>
        <v>17</v>
      </c>
      <c r="AC12" s="25">
        <f t="shared" si="0"/>
        <v>18</v>
      </c>
      <c r="AD12" s="25">
        <f t="shared" si="0"/>
        <v>19</v>
      </c>
      <c r="AE12" s="25">
        <f t="shared" si="0"/>
        <v>20</v>
      </c>
      <c r="AF12" s="25">
        <f t="shared" si="0"/>
        <v>21</v>
      </c>
      <c r="AG12" s="25">
        <f t="shared" si="0"/>
        <v>22</v>
      </c>
      <c r="AH12" s="25">
        <f t="shared" si="0"/>
        <v>23</v>
      </c>
      <c r="AI12" s="25">
        <f t="shared" si="0"/>
        <v>24</v>
      </c>
      <c r="AJ12" s="25">
        <f t="shared" si="0"/>
        <v>25</v>
      </c>
      <c r="AK12" s="25">
        <f t="shared" si="0"/>
        <v>26</v>
      </c>
      <c r="AL12" s="25">
        <f t="shared" si="0"/>
        <v>27</v>
      </c>
      <c r="AM12" s="25">
        <f t="shared" si="0"/>
        <v>28</v>
      </c>
      <c r="AN12" s="25">
        <f t="shared" si="0"/>
        <v>29</v>
      </c>
      <c r="AO12" s="25">
        <f t="shared" si="0"/>
        <v>30</v>
      </c>
      <c r="AP12" s="25">
        <f t="shared" ref="AP12:BI12" si="1" xml:space="preserve"> IF(AP11 = 1, -1, AO12 +1)</f>
        <v>31</v>
      </c>
      <c r="AQ12" s="25">
        <f t="shared" si="1"/>
        <v>32</v>
      </c>
      <c r="AR12" s="25">
        <f t="shared" si="1"/>
        <v>33</v>
      </c>
      <c r="AS12" s="25">
        <f t="shared" si="1"/>
        <v>34</v>
      </c>
      <c r="AT12" s="25">
        <f t="shared" si="1"/>
        <v>35</v>
      </c>
      <c r="AU12" s="25">
        <f t="shared" si="1"/>
        <v>36</v>
      </c>
      <c r="AV12" s="25">
        <f t="shared" si="1"/>
        <v>37</v>
      </c>
      <c r="AW12" s="25">
        <f t="shared" si="1"/>
        <v>38</v>
      </c>
      <c r="AX12" s="25">
        <f t="shared" si="1"/>
        <v>39</v>
      </c>
      <c r="AY12" s="25">
        <f t="shared" si="1"/>
        <v>40</v>
      </c>
      <c r="AZ12" s="25">
        <f t="shared" si="1"/>
        <v>41</v>
      </c>
      <c r="BA12" s="25">
        <f t="shared" si="1"/>
        <v>42</v>
      </c>
      <c r="BB12" s="25">
        <f t="shared" si="1"/>
        <v>43</v>
      </c>
      <c r="BC12" s="25">
        <f t="shared" si="1"/>
        <v>44</v>
      </c>
      <c r="BD12" s="25">
        <f t="shared" si="1"/>
        <v>45</v>
      </c>
      <c r="BE12" s="25">
        <f t="shared" si="1"/>
        <v>46</v>
      </c>
      <c r="BF12" s="25">
        <f t="shared" si="1"/>
        <v>47</v>
      </c>
      <c r="BG12" s="25">
        <f t="shared" si="1"/>
        <v>48</v>
      </c>
      <c r="BH12" s="25">
        <f t="shared" si="1"/>
        <v>49</v>
      </c>
      <c r="BI12" s="25">
        <f t="shared" si="1"/>
        <v>50</v>
      </c>
    </row>
    <row r="13" spans="1:61">
      <c r="A13" s="454"/>
      <c r="B13" s="449"/>
      <c r="C13" s="449"/>
      <c r="D13" s="455"/>
      <c r="E13" s="453"/>
      <c r="F13" s="453"/>
      <c r="G13" s="453"/>
      <c r="H13" s="453"/>
      <c r="I13" s="459"/>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row>
    <row r="14" spans="1:61">
      <c r="A14" s="454"/>
      <c r="B14" s="449"/>
      <c r="C14" s="449"/>
      <c r="D14" s="455"/>
      <c r="E14" s="456" t="str">
        <f xml:space="preserve"> InpR!E$11</f>
        <v>Discount rate</v>
      </c>
      <c r="F14" s="193">
        <f xml:space="preserve"> InpR!F$11</f>
        <v>0</v>
      </c>
      <c r="G14" s="456" t="str">
        <f xml:space="preserve"> InpR!G$11</f>
        <v>%</v>
      </c>
      <c r="H14" s="456">
        <f xml:space="preserve"> InpR!H$11</f>
        <v>0</v>
      </c>
      <c r="I14" s="456">
        <f xml:space="preserve"> InpR!I$11</f>
        <v>0</v>
      </c>
      <c r="J14" s="456">
        <f xml:space="preserve"> InpR!J$11</f>
        <v>0</v>
      </c>
      <c r="K14" s="456">
        <f xml:space="preserve"> InpR!K$11</f>
        <v>0</v>
      </c>
      <c r="L14" s="456">
        <f xml:space="preserve"> InpR!L$11</f>
        <v>0</v>
      </c>
      <c r="M14" s="456">
        <f xml:space="preserve"> InpR!M$11</f>
        <v>0</v>
      </c>
      <c r="N14" s="456">
        <f xml:space="preserve"> InpR!N$11</f>
        <v>0</v>
      </c>
      <c r="O14" s="456">
        <f xml:space="preserve"> InpR!O$11</f>
        <v>0</v>
      </c>
      <c r="P14" s="456">
        <f xml:space="preserve"> InpR!P$11</f>
        <v>0</v>
      </c>
      <c r="Q14" s="456">
        <f xml:space="preserve"> InpR!Q$11</f>
        <v>0</v>
      </c>
      <c r="R14" s="456">
        <f xml:space="preserve"> InpR!R$11</f>
        <v>0</v>
      </c>
      <c r="S14" s="456">
        <f xml:space="preserve"> InpR!S$11</f>
        <v>0</v>
      </c>
      <c r="T14" s="456">
        <f xml:space="preserve"> InpR!T$11</f>
        <v>0</v>
      </c>
      <c r="U14" s="456">
        <f xml:space="preserve"> InpR!U$11</f>
        <v>0</v>
      </c>
      <c r="V14" s="456">
        <f xml:space="preserve"> InpR!V$11</f>
        <v>0</v>
      </c>
      <c r="W14" s="456">
        <f xml:space="preserve"> InpR!W$11</f>
        <v>0</v>
      </c>
      <c r="X14" s="456">
        <f xml:space="preserve"> InpR!X$11</f>
        <v>0</v>
      </c>
      <c r="Y14" s="456">
        <f xml:space="preserve"> InpR!Y$11</f>
        <v>0</v>
      </c>
      <c r="Z14" s="456">
        <f xml:space="preserve"> InpR!Z$11</f>
        <v>0</v>
      </c>
      <c r="AA14" s="456">
        <f xml:space="preserve"> InpR!AA$11</f>
        <v>0</v>
      </c>
      <c r="AB14" s="456">
        <f xml:space="preserve"> InpR!AB$11</f>
        <v>0</v>
      </c>
      <c r="AC14" s="456">
        <f xml:space="preserve"> InpR!AC$11</f>
        <v>0</v>
      </c>
      <c r="AD14" s="456">
        <f xml:space="preserve"> InpR!AD$11</f>
        <v>0</v>
      </c>
      <c r="AE14" s="456">
        <f xml:space="preserve"> InpR!AE$11</f>
        <v>0</v>
      </c>
      <c r="AF14" s="456">
        <f xml:space="preserve"> InpR!AF$11</f>
        <v>0</v>
      </c>
      <c r="AG14" s="456">
        <f xml:space="preserve"> InpR!AG$11</f>
        <v>0</v>
      </c>
      <c r="AH14" s="456">
        <f xml:space="preserve"> InpR!AH$11</f>
        <v>0</v>
      </c>
      <c r="AI14" s="456">
        <f xml:space="preserve"> InpR!AI$11</f>
        <v>0</v>
      </c>
      <c r="AJ14" s="456">
        <f xml:space="preserve"> InpR!AJ$11</f>
        <v>0</v>
      </c>
      <c r="AK14" s="456">
        <f xml:space="preserve"> InpR!AK$11</f>
        <v>0</v>
      </c>
      <c r="AL14" s="456">
        <f xml:space="preserve"> InpR!AL$11</f>
        <v>0</v>
      </c>
      <c r="AM14" s="456">
        <f xml:space="preserve"> InpR!AM$11</f>
        <v>0</v>
      </c>
      <c r="AN14" s="456">
        <f xml:space="preserve"> InpR!AN$11</f>
        <v>0</v>
      </c>
      <c r="AO14" s="456">
        <f xml:space="preserve"> InpR!AO$11</f>
        <v>0</v>
      </c>
      <c r="AP14" s="456">
        <f xml:space="preserve"> InpR!AP$11</f>
        <v>0</v>
      </c>
      <c r="AQ14" s="456">
        <f xml:space="preserve"> InpR!AQ$11</f>
        <v>0</v>
      </c>
      <c r="AR14" s="456">
        <f xml:space="preserve"> InpR!AR$11</f>
        <v>0</v>
      </c>
      <c r="AS14" s="456">
        <f xml:space="preserve"> InpR!AS$11</f>
        <v>0</v>
      </c>
      <c r="AT14" s="456">
        <f xml:space="preserve"> InpR!AT$11</f>
        <v>0</v>
      </c>
      <c r="AU14" s="456">
        <f xml:space="preserve"> InpR!AU$11</f>
        <v>0</v>
      </c>
      <c r="AV14" s="456">
        <f xml:space="preserve"> InpR!AV$11</f>
        <v>0</v>
      </c>
      <c r="AW14" s="456">
        <f xml:space="preserve"> InpR!AW$11</f>
        <v>0</v>
      </c>
      <c r="AX14" s="456">
        <f xml:space="preserve"> InpR!AX$11</f>
        <v>0</v>
      </c>
      <c r="AY14" s="456">
        <f xml:space="preserve"> InpR!AY$11</f>
        <v>0</v>
      </c>
      <c r="AZ14" s="456">
        <f xml:space="preserve"> InpR!AZ$11</f>
        <v>0</v>
      </c>
      <c r="BA14" s="456">
        <f xml:space="preserve"> InpR!BA$11</f>
        <v>0</v>
      </c>
      <c r="BB14" s="456">
        <f xml:space="preserve"> InpR!BB$11</f>
        <v>0</v>
      </c>
      <c r="BC14" s="456">
        <f xml:space="preserve"> InpR!BC$11</f>
        <v>0</v>
      </c>
      <c r="BD14" s="456">
        <f xml:space="preserve"> InpR!BD$11</f>
        <v>0</v>
      </c>
      <c r="BE14" s="456">
        <f xml:space="preserve"> InpR!BE$11</f>
        <v>0</v>
      </c>
      <c r="BF14" s="456">
        <f xml:space="preserve"> InpR!BF$11</f>
        <v>0</v>
      </c>
      <c r="BG14" s="456">
        <f xml:space="preserve"> InpR!BG$11</f>
        <v>0</v>
      </c>
      <c r="BH14" s="456">
        <f xml:space="preserve"> InpR!BH$11</f>
        <v>0</v>
      </c>
      <c r="BI14" s="456">
        <f xml:space="preserve"> InpR!BI$11</f>
        <v>0</v>
      </c>
    </row>
    <row r="15" spans="1:61">
      <c r="A15" s="454"/>
      <c r="B15" s="449"/>
      <c r="C15" s="449"/>
      <c r="D15" s="455"/>
      <c r="E15" s="453" t="str">
        <f t="shared" ref="E15:AJ15" si="2" xml:space="preserve"> E$12</f>
        <v>Year for discounting purposes</v>
      </c>
      <c r="F15" s="453">
        <f t="shared" si="2"/>
        <v>0</v>
      </c>
      <c r="G15" s="453" t="str">
        <f t="shared" si="2"/>
        <v>Number</v>
      </c>
      <c r="H15" s="453">
        <f t="shared" si="2"/>
        <v>0</v>
      </c>
      <c r="I15" s="459">
        <f t="shared" si="2"/>
        <v>0</v>
      </c>
      <c r="J15" s="25">
        <f t="shared" si="2"/>
        <v>-1</v>
      </c>
      <c r="K15" s="25">
        <f t="shared" si="2"/>
        <v>0</v>
      </c>
      <c r="L15" s="25">
        <f t="shared" si="2"/>
        <v>1</v>
      </c>
      <c r="M15" s="25">
        <f t="shared" si="2"/>
        <v>2</v>
      </c>
      <c r="N15" s="25">
        <f t="shared" si="2"/>
        <v>3</v>
      </c>
      <c r="O15" s="25">
        <f t="shared" si="2"/>
        <v>4</v>
      </c>
      <c r="P15" s="25">
        <f t="shared" si="2"/>
        <v>5</v>
      </c>
      <c r="Q15" s="25">
        <f t="shared" si="2"/>
        <v>6</v>
      </c>
      <c r="R15" s="25">
        <f t="shared" si="2"/>
        <v>7</v>
      </c>
      <c r="S15" s="25">
        <f t="shared" si="2"/>
        <v>8</v>
      </c>
      <c r="T15" s="25">
        <f t="shared" si="2"/>
        <v>9</v>
      </c>
      <c r="U15" s="25">
        <f t="shared" si="2"/>
        <v>10</v>
      </c>
      <c r="V15" s="25">
        <f t="shared" si="2"/>
        <v>11</v>
      </c>
      <c r="W15" s="25">
        <f t="shared" si="2"/>
        <v>12</v>
      </c>
      <c r="X15" s="25">
        <f t="shared" si="2"/>
        <v>13</v>
      </c>
      <c r="Y15" s="25">
        <f t="shared" si="2"/>
        <v>14</v>
      </c>
      <c r="Z15" s="25">
        <f t="shared" si="2"/>
        <v>15</v>
      </c>
      <c r="AA15" s="25">
        <f t="shared" si="2"/>
        <v>16</v>
      </c>
      <c r="AB15" s="25">
        <f t="shared" si="2"/>
        <v>17</v>
      </c>
      <c r="AC15" s="25">
        <f t="shared" si="2"/>
        <v>18</v>
      </c>
      <c r="AD15" s="25">
        <f t="shared" si="2"/>
        <v>19</v>
      </c>
      <c r="AE15" s="25">
        <f t="shared" si="2"/>
        <v>20</v>
      </c>
      <c r="AF15" s="25">
        <f t="shared" si="2"/>
        <v>21</v>
      </c>
      <c r="AG15" s="25">
        <f t="shared" si="2"/>
        <v>22</v>
      </c>
      <c r="AH15" s="25">
        <f t="shared" si="2"/>
        <v>23</v>
      </c>
      <c r="AI15" s="25">
        <f t="shared" si="2"/>
        <v>24</v>
      </c>
      <c r="AJ15" s="25">
        <f t="shared" si="2"/>
        <v>25</v>
      </c>
      <c r="AK15" s="25">
        <f t="shared" ref="AK15:BI15" si="3" xml:space="preserve"> AK$12</f>
        <v>26</v>
      </c>
      <c r="AL15" s="25">
        <f t="shared" si="3"/>
        <v>27</v>
      </c>
      <c r="AM15" s="25">
        <f t="shared" si="3"/>
        <v>28</v>
      </c>
      <c r="AN15" s="25">
        <f t="shared" si="3"/>
        <v>29</v>
      </c>
      <c r="AO15" s="25">
        <f t="shared" si="3"/>
        <v>30</v>
      </c>
      <c r="AP15" s="25">
        <f t="shared" si="3"/>
        <v>31</v>
      </c>
      <c r="AQ15" s="25">
        <f t="shared" si="3"/>
        <v>32</v>
      </c>
      <c r="AR15" s="25">
        <f t="shared" si="3"/>
        <v>33</v>
      </c>
      <c r="AS15" s="25">
        <f t="shared" si="3"/>
        <v>34</v>
      </c>
      <c r="AT15" s="25">
        <f t="shared" si="3"/>
        <v>35</v>
      </c>
      <c r="AU15" s="25">
        <f t="shared" si="3"/>
        <v>36</v>
      </c>
      <c r="AV15" s="25">
        <f t="shared" si="3"/>
        <v>37</v>
      </c>
      <c r="AW15" s="25">
        <f t="shared" si="3"/>
        <v>38</v>
      </c>
      <c r="AX15" s="25">
        <f t="shared" si="3"/>
        <v>39</v>
      </c>
      <c r="AY15" s="25">
        <f t="shared" si="3"/>
        <v>40</v>
      </c>
      <c r="AZ15" s="25">
        <f t="shared" si="3"/>
        <v>41</v>
      </c>
      <c r="BA15" s="25">
        <f t="shared" si="3"/>
        <v>42</v>
      </c>
      <c r="BB15" s="25">
        <f t="shared" si="3"/>
        <v>43</v>
      </c>
      <c r="BC15" s="25">
        <f t="shared" si="3"/>
        <v>44</v>
      </c>
      <c r="BD15" s="25">
        <f t="shared" si="3"/>
        <v>45</v>
      </c>
      <c r="BE15" s="25">
        <f t="shared" si="3"/>
        <v>46</v>
      </c>
      <c r="BF15" s="25">
        <f t="shared" si="3"/>
        <v>47</v>
      </c>
      <c r="BG15" s="25">
        <f t="shared" si="3"/>
        <v>48</v>
      </c>
      <c r="BH15" s="25">
        <f t="shared" si="3"/>
        <v>49</v>
      </c>
      <c r="BI15" s="25">
        <f t="shared" si="3"/>
        <v>50</v>
      </c>
    </row>
    <row r="16" spans="1:61">
      <c r="A16" s="460"/>
      <c r="B16" s="461"/>
      <c r="C16" s="461"/>
      <c r="D16" s="462"/>
      <c r="E16" s="452" t="s">
        <v>232</v>
      </c>
      <c r="F16" s="459"/>
      <c r="G16" s="452" t="s">
        <v>233</v>
      </c>
      <c r="H16" s="452"/>
      <c r="I16" s="452"/>
      <c r="J16" s="121">
        <f xml:space="preserve"> 1 / (( 1 + $F14) ^ J15)</f>
        <v>1</v>
      </c>
      <c r="K16" s="121">
        <f t="shared" ref="K16:BI16" si="4" xml:space="preserve"> 1 / (( 1 + $F14) ^ K15)</f>
        <v>1</v>
      </c>
      <c r="L16" s="121">
        <f t="shared" si="4"/>
        <v>1</v>
      </c>
      <c r="M16" s="121">
        <f t="shared" si="4"/>
        <v>1</v>
      </c>
      <c r="N16" s="121">
        <f t="shared" si="4"/>
        <v>1</v>
      </c>
      <c r="O16" s="121">
        <f t="shared" si="4"/>
        <v>1</v>
      </c>
      <c r="P16" s="121">
        <f t="shared" si="4"/>
        <v>1</v>
      </c>
      <c r="Q16" s="121">
        <f t="shared" si="4"/>
        <v>1</v>
      </c>
      <c r="R16" s="121">
        <f t="shared" si="4"/>
        <v>1</v>
      </c>
      <c r="S16" s="121">
        <f t="shared" si="4"/>
        <v>1</v>
      </c>
      <c r="T16" s="121">
        <f t="shared" si="4"/>
        <v>1</v>
      </c>
      <c r="U16" s="121">
        <f t="shared" si="4"/>
        <v>1</v>
      </c>
      <c r="V16" s="121">
        <f t="shared" si="4"/>
        <v>1</v>
      </c>
      <c r="W16" s="121">
        <f t="shared" si="4"/>
        <v>1</v>
      </c>
      <c r="X16" s="121">
        <f t="shared" si="4"/>
        <v>1</v>
      </c>
      <c r="Y16" s="121">
        <f t="shared" si="4"/>
        <v>1</v>
      </c>
      <c r="Z16" s="121">
        <f t="shared" si="4"/>
        <v>1</v>
      </c>
      <c r="AA16" s="121">
        <f t="shared" si="4"/>
        <v>1</v>
      </c>
      <c r="AB16" s="121">
        <f t="shared" si="4"/>
        <v>1</v>
      </c>
      <c r="AC16" s="121">
        <f t="shared" si="4"/>
        <v>1</v>
      </c>
      <c r="AD16" s="121">
        <f t="shared" si="4"/>
        <v>1</v>
      </c>
      <c r="AE16" s="121">
        <f t="shared" si="4"/>
        <v>1</v>
      </c>
      <c r="AF16" s="121">
        <f t="shared" si="4"/>
        <v>1</v>
      </c>
      <c r="AG16" s="121">
        <f t="shared" si="4"/>
        <v>1</v>
      </c>
      <c r="AH16" s="121">
        <f t="shared" si="4"/>
        <v>1</v>
      </c>
      <c r="AI16" s="121">
        <f t="shared" si="4"/>
        <v>1</v>
      </c>
      <c r="AJ16" s="121">
        <f t="shared" si="4"/>
        <v>1</v>
      </c>
      <c r="AK16" s="121">
        <f t="shared" si="4"/>
        <v>1</v>
      </c>
      <c r="AL16" s="121">
        <f t="shared" si="4"/>
        <v>1</v>
      </c>
      <c r="AM16" s="121">
        <f t="shared" si="4"/>
        <v>1</v>
      </c>
      <c r="AN16" s="121">
        <f t="shared" si="4"/>
        <v>1</v>
      </c>
      <c r="AO16" s="121">
        <f t="shared" si="4"/>
        <v>1</v>
      </c>
      <c r="AP16" s="121">
        <f t="shared" si="4"/>
        <v>1</v>
      </c>
      <c r="AQ16" s="121">
        <f t="shared" si="4"/>
        <v>1</v>
      </c>
      <c r="AR16" s="121">
        <f t="shared" si="4"/>
        <v>1</v>
      </c>
      <c r="AS16" s="121">
        <f t="shared" si="4"/>
        <v>1</v>
      </c>
      <c r="AT16" s="121">
        <f t="shared" si="4"/>
        <v>1</v>
      </c>
      <c r="AU16" s="121">
        <f t="shared" si="4"/>
        <v>1</v>
      </c>
      <c r="AV16" s="121">
        <f t="shared" si="4"/>
        <v>1</v>
      </c>
      <c r="AW16" s="121">
        <f t="shared" si="4"/>
        <v>1</v>
      </c>
      <c r="AX16" s="121">
        <f t="shared" si="4"/>
        <v>1</v>
      </c>
      <c r="AY16" s="121">
        <f t="shared" si="4"/>
        <v>1</v>
      </c>
      <c r="AZ16" s="121">
        <f t="shared" si="4"/>
        <v>1</v>
      </c>
      <c r="BA16" s="121">
        <f t="shared" si="4"/>
        <v>1</v>
      </c>
      <c r="BB16" s="121">
        <f t="shared" si="4"/>
        <v>1</v>
      </c>
      <c r="BC16" s="121">
        <f t="shared" si="4"/>
        <v>1</v>
      </c>
      <c r="BD16" s="121">
        <f t="shared" si="4"/>
        <v>1</v>
      </c>
      <c r="BE16" s="121">
        <f t="shared" si="4"/>
        <v>1</v>
      </c>
      <c r="BF16" s="121">
        <f t="shared" si="4"/>
        <v>1</v>
      </c>
      <c r="BG16" s="121">
        <f t="shared" si="4"/>
        <v>1</v>
      </c>
      <c r="BH16" s="121">
        <f t="shared" si="4"/>
        <v>1</v>
      </c>
      <c r="BI16" s="121">
        <f t="shared" si="4"/>
        <v>1</v>
      </c>
    </row>
    <row r="17" spans="1:61">
      <c r="A17" s="460"/>
      <c r="B17" s="461"/>
      <c r="C17" s="461"/>
      <c r="D17" s="462"/>
      <c r="E17" s="452"/>
      <c r="F17" s="459"/>
      <c r="G17" s="452"/>
      <c r="H17" s="452"/>
      <c r="I17" s="452"/>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row>
    <row r="18" spans="1:61">
      <c r="A18" s="460"/>
      <c r="B18" s="461"/>
      <c r="C18" s="461"/>
      <c r="D18" s="462"/>
      <c r="E18" s="384" t="str">
        <f xml:space="preserve"> Time!E$102</f>
        <v>Financial Year Ending</v>
      </c>
      <c r="F18" s="514">
        <f xml:space="preserve"> Time!F$102</f>
        <v>0</v>
      </c>
      <c r="G18" s="396" t="str">
        <f xml:space="preserve"> Time!G$102</f>
        <v xml:space="preserve">Year </v>
      </c>
      <c r="H18" s="396">
        <f xml:space="preserve"> Time!H$102</f>
        <v>0</v>
      </c>
      <c r="I18" s="396">
        <f xml:space="preserve"> Time!I$102</f>
        <v>0</v>
      </c>
      <c r="J18" s="396">
        <f xml:space="preserve"> Time!J$102</f>
        <v>2020</v>
      </c>
      <c r="K18" s="396">
        <f xml:space="preserve"> Time!K$102</f>
        <v>2021</v>
      </c>
      <c r="L18" s="396">
        <f xml:space="preserve"> Time!L$102</f>
        <v>2022</v>
      </c>
      <c r="M18" s="396">
        <f xml:space="preserve"> Time!M$102</f>
        <v>2023</v>
      </c>
      <c r="N18" s="396">
        <f xml:space="preserve"> Time!N$102</f>
        <v>2024</v>
      </c>
      <c r="O18" s="396">
        <f xml:space="preserve"> Time!O$102</f>
        <v>2025</v>
      </c>
      <c r="P18" s="396">
        <f xml:space="preserve"> Time!P$102</f>
        <v>2026</v>
      </c>
      <c r="Q18" s="396">
        <f xml:space="preserve"> Time!Q$102</f>
        <v>2027</v>
      </c>
      <c r="R18" s="396">
        <f xml:space="preserve"> Time!R$102</f>
        <v>2028</v>
      </c>
      <c r="S18" s="396">
        <f xml:space="preserve"> Time!S$102</f>
        <v>2029</v>
      </c>
      <c r="T18" s="396">
        <f xml:space="preserve"> Time!T$102</f>
        <v>2030</v>
      </c>
      <c r="U18" s="396">
        <f xml:space="preserve"> Time!U$102</f>
        <v>2031</v>
      </c>
      <c r="V18" s="396">
        <f xml:space="preserve"> Time!V$102</f>
        <v>2032</v>
      </c>
      <c r="W18" s="396">
        <f xml:space="preserve"> Time!W$102</f>
        <v>2033</v>
      </c>
      <c r="X18" s="396">
        <f xml:space="preserve"> Time!X$102</f>
        <v>2034</v>
      </c>
      <c r="Y18" s="396">
        <f xml:space="preserve"> Time!Y$102</f>
        <v>2035</v>
      </c>
      <c r="Z18" s="396">
        <f xml:space="preserve"> Time!Z$102</f>
        <v>2036</v>
      </c>
      <c r="AA18" s="396">
        <f xml:space="preserve"> Time!AA$102</f>
        <v>2037</v>
      </c>
      <c r="AB18" s="396">
        <f xml:space="preserve"> Time!AB$102</f>
        <v>2038</v>
      </c>
      <c r="AC18" s="396">
        <f xml:space="preserve"> Time!AC$102</f>
        <v>2039</v>
      </c>
      <c r="AD18" s="396">
        <f xml:space="preserve"> Time!AD$102</f>
        <v>2040</v>
      </c>
      <c r="AE18" s="396">
        <f xml:space="preserve"> Time!AE$102</f>
        <v>2041</v>
      </c>
      <c r="AF18" s="396">
        <f xml:space="preserve"> Time!AF$102</f>
        <v>2042</v>
      </c>
      <c r="AG18" s="396">
        <f xml:space="preserve"> Time!AG$102</f>
        <v>2043</v>
      </c>
      <c r="AH18" s="396">
        <f xml:space="preserve"> Time!AH$102</f>
        <v>2044</v>
      </c>
      <c r="AI18" s="396">
        <f xml:space="preserve"> Time!AI$102</f>
        <v>2045</v>
      </c>
      <c r="AJ18" s="396">
        <f xml:space="preserve"> Time!AJ$102</f>
        <v>2046</v>
      </c>
      <c r="AK18" s="396">
        <f xml:space="preserve"> Time!AK$102</f>
        <v>2047</v>
      </c>
      <c r="AL18" s="396">
        <f xml:space="preserve"> Time!AL$102</f>
        <v>2048</v>
      </c>
      <c r="AM18" s="396">
        <f xml:space="preserve"> Time!AM$102</f>
        <v>2049</v>
      </c>
      <c r="AN18" s="396">
        <f xml:space="preserve"> Time!AN$102</f>
        <v>2050</v>
      </c>
      <c r="AO18" s="396">
        <f xml:space="preserve"> Time!AO$102</f>
        <v>2051</v>
      </c>
      <c r="AP18" s="396">
        <f xml:space="preserve"> Time!AP$102</f>
        <v>2052</v>
      </c>
      <c r="AQ18" s="396">
        <f xml:space="preserve"> Time!AQ$102</f>
        <v>2053</v>
      </c>
      <c r="AR18" s="396">
        <f xml:space="preserve"> Time!AR$102</f>
        <v>2054</v>
      </c>
      <c r="AS18" s="396">
        <f xml:space="preserve"> Time!AS$102</f>
        <v>2055</v>
      </c>
      <c r="AT18" s="396">
        <f xml:space="preserve"> Time!AT$102</f>
        <v>2056</v>
      </c>
      <c r="AU18" s="396">
        <f xml:space="preserve"> Time!AU$102</f>
        <v>2057</v>
      </c>
      <c r="AV18" s="396">
        <f xml:space="preserve"> Time!AV$102</f>
        <v>2058</v>
      </c>
      <c r="AW18" s="396">
        <f xml:space="preserve"> Time!AW$102</f>
        <v>2059</v>
      </c>
      <c r="AX18" s="396">
        <f xml:space="preserve"> Time!AX$102</f>
        <v>2060</v>
      </c>
      <c r="AY18" s="396">
        <f xml:space="preserve"> Time!AY$102</f>
        <v>2061</v>
      </c>
      <c r="AZ18" s="396">
        <f xml:space="preserve"> Time!AZ$102</f>
        <v>2062</v>
      </c>
      <c r="BA18" s="396">
        <f xml:space="preserve"> Time!BA$102</f>
        <v>2063</v>
      </c>
      <c r="BB18" s="396">
        <f xml:space="preserve"> Time!BB$102</f>
        <v>2064</v>
      </c>
      <c r="BC18" s="396">
        <f xml:space="preserve"> Time!BC$102</f>
        <v>2065</v>
      </c>
      <c r="BD18" s="396">
        <f xml:space="preserve"> Time!BD$102</f>
        <v>2066</v>
      </c>
      <c r="BE18" s="396">
        <f xml:space="preserve"> Time!BE$102</f>
        <v>2067</v>
      </c>
      <c r="BF18" s="396">
        <f xml:space="preserve"> Time!BF$102</f>
        <v>2068</v>
      </c>
      <c r="BG18" s="396">
        <f xml:space="preserve"> Time!BG$102</f>
        <v>2069</v>
      </c>
      <c r="BH18" s="396">
        <f xml:space="preserve"> Time!BH$102</f>
        <v>2070</v>
      </c>
      <c r="BI18" s="396">
        <f xml:space="preserve"> Time!BI$102</f>
        <v>2071</v>
      </c>
    </row>
    <row r="19" spans="1:61" s="422" customFormat="1">
      <c r="A19" s="516"/>
      <c r="B19" s="517"/>
      <c r="C19" s="517"/>
      <c r="D19" s="518"/>
      <c r="E19" s="521" t="s">
        <v>234</v>
      </c>
      <c r="F19" s="522"/>
      <c r="G19" s="523"/>
      <c r="H19" s="523"/>
      <c r="I19" s="523"/>
      <c r="J19" s="524"/>
      <c r="K19" s="523">
        <f t="shared" ref="K19:AP19" si="5" xml:space="preserve"> IF( $O$18 &gt; K18, $O$18 - K18, 0 )</f>
        <v>4</v>
      </c>
      <c r="L19" s="523">
        <f t="shared" si="5"/>
        <v>3</v>
      </c>
      <c r="M19" s="523">
        <f t="shared" si="5"/>
        <v>2</v>
      </c>
      <c r="N19" s="523">
        <f t="shared" si="5"/>
        <v>1</v>
      </c>
      <c r="O19" s="523">
        <f t="shared" si="5"/>
        <v>0</v>
      </c>
      <c r="P19" s="523">
        <f t="shared" si="5"/>
        <v>0</v>
      </c>
      <c r="Q19" s="523">
        <f t="shared" si="5"/>
        <v>0</v>
      </c>
      <c r="R19" s="523">
        <f t="shared" si="5"/>
        <v>0</v>
      </c>
      <c r="S19" s="523">
        <f t="shared" si="5"/>
        <v>0</v>
      </c>
      <c r="T19" s="523">
        <f t="shared" si="5"/>
        <v>0</v>
      </c>
      <c r="U19" s="523">
        <f t="shared" si="5"/>
        <v>0</v>
      </c>
      <c r="V19" s="523">
        <f t="shared" si="5"/>
        <v>0</v>
      </c>
      <c r="W19" s="523">
        <f t="shared" si="5"/>
        <v>0</v>
      </c>
      <c r="X19" s="523">
        <f t="shared" si="5"/>
        <v>0</v>
      </c>
      <c r="Y19" s="523">
        <f t="shared" si="5"/>
        <v>0</v>
      </c>
      <c r="Z19" s="523">
        <f t="shared" si="5"/>
        <v>0</v>
      </c>
      <c r="AA19" s="523">
        <f t="shared" si="5"/>
        <v>0</v>
      </c>
      <c r="AB19" s="523">
        <f t="shared" si="5"/>
        <v>0</v>
      </c>
      <c r="AC19" s="523">
        <f t="shared" si="5"/>
        <v>0</v>
      </c>
      <c r="AD19" s="523">
        <f t="shared" si="5"/>
        <v>0</v>
      </c>
      <c r="AE19" s="523">
        <f t="shared" si="5"/>
        <v>0</v>
      </c>
      <c r="AF19" s="523">
        <f t="shared" si="5"/>
        <v>0</v>
      </c>
      <c r="AG19" s="523">
        <f t="shared" si="5"/>
        <v>0</v>
      </c>
      <c r="AH19" s="523">
        <f t="shared" si="5"/>
        <v>0</v>
      </c>
      <c r="AI19" s="523">
        <f t="shared" si="5"/>
        <v>0</v>
      </c>
      <c r="AJ19" s="523">
        <f t="shared" si="5"/>
        <v>0</v>
      </c>
      <c r="AK19" s="523">
        <f t="shared" si="5"/>
        <v>0</v>
      </c>
      <c r="AL19" s="523">
        <f t="shared" si="5"/>
        <v>0</v>
      </c>
      <c r="AM19" s="523">
        <f t="shared" si="5"/>
        <v>0</v>
      </c>
      <c r="AN19" s="523">
        <f t="shared" si="5"/>
        <v>0</v>
      </c>
      <c r="AO19" s="523">
        <f t="shared" si="5"/>
        <v>0</v>
      </c>
      <c r="AP19" s="523">
        <f t="shared" si="5"/>
        <v>0</v>
      </c>
      <c r="AQ19" s="523">
        <f t="shared" ref="AQ19:BI19" si="6" xml:space="preserve"> IF( $O$18 &gt; AQ18, $O$18 - AQ18, 0 )</f>
        <v>0</v>
      </c>
      <c r="AR19" s="523">
        <f t="shared" si="6"/>
        <v>0</v>
      </c>
      <c r="AS19" s="523">
        <f t="shared" si="6"/>
        <v>0</v>
      </c>
      <c r="AT19" s="523">
        <f t="shared" si="6"/>
        <v>0</v>
      </c>
      <c r="AU19" s="523">
        <f t="shared" si="6"/>
        <v>0</v>
      </c>
      <c r="AV19" s="523">
        <f t="shared" si="6"/>
        <v>0</v>
      </c>
      <c r="AW19" s="523">
        <f t="shared" si="6"/>
        <v>0</v>
      </c>
      <c r="AX19" s="523">
        <f t="shared" si="6"/>
        <v>0</v>
      </c>
      <c r="AY19" s="523">
        <f t="shared" si="6"/>
        <v>0</v>
      </c>
      <c r="AZ19" s="523">
        <f t="shared" si="6"/>
        <v>0</v>
      </c>
      <c r="BA19" s="523">
        <f t="shared" si="6"/>
        <v>0</v>
      </c>
      <c r="BB19" s="523">
        <f t="shared" si="6"/>
        <v>0</v>
      </c>
      <c r="BC19" s="523">
        <f t="shared" si="6"/>
        <v>0</v>
      </c>
      <c r="BD19" s="523">
        <f t="shared" si="6"/>
        <v>0</v>
      </c>
      <c r="BE19" s="523">
        <f t="shared" si="6"/>
        <v>0</v>
      </c>
      <c r="BF19" s="523">
        <f t="shared" si="6"/>
        <v>0</v>
      </c>
      <c r="BG19" s="523">
        <f t="shared" si="6"/>
        <v>0</v>
      </c>
      <c r="BH19" s="523">
        <f t="shared" si="6"/>
        <v>0</v>
      </c>
      <c r="BI19" s="523">
        <f t="shared" si="6"/>
        <v>0</v>
      </c>
    </row>
    <row r="20" spans="1:61">
      <c r="A20" s="460"/>
      <c r="B20" s="461"/>
      <c r="C20" s="461"/>
      <c r="D20" s="462"/>
      <c r="E20" s="456"/>
      <c r="F20" s="514"/>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6"/>
      <c r="AM20" s="396"/>
      <c r="AN20" s="396"/>
      <c r="AO20" s="396"/>
      <c r="AP20" s="396"/>
      <c r="AQ20" s="396"/>
      <c r="AR20" s="396"/>
      <c r="AS20" s="396"/>
      <c r="AT20" s="396"/>
      <c r="AU20" s="396"/>
      <c r="AV20" s="396"/>
      <c r="AW20" s="396"/>
      <c r="AX20" s="396"/>
      <c r="AY20" s="396"/>
      <c r="AZ20" s="396"/>
      <c r="BA20" s="396"/>
      <c r="BB20" s="396"/>
      <c r="BC20" s="396"/>
      <c r="BD20" s="396"/>
      <c r="BE20" s="396"/>
      <c r="BF20" s="396"/>
      <c r="BG20" s="396"/>
      <c r="BH20" s="396"/>
      <c r="BI20" s="396"/>
    </row>
    <row r="21" spans="1:61">
      <c r="A21" s="443" t="s">
        <v>235</v>
      </c>
      <c r="B21" s="443"/>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3"/>
      <c r="AY21" s="443"/>
      <c r="AZ21" s="443"/>
      <c r="BA21" s="443"/>
      <c r="BB21" s="443"/>
      <c r="BC21" s="443"/>
      <c r="BD21" s="443"/>
      <c r="BE21" s="443"/>
      <c r="BF21" s="443"/>
      <c r="BG21" s="443"/>
      <c r="BH21" s="443"/>
      <c r="BI21" s="443"/>
    </row>
    <row r="22" spans="1:61">
      <c r="A22" s="448"/>
      <c r="B22" s="449"/>
      <c r="C22" s="449"/>
      <c r="D22" s="450"/>
      <c r="E22" s="451"/>
      <c r="F22" s="453"/>
      <c r="G22" s="451"/>
      <c r="H22" s="451"/>
      <c r="I22" s="452"/>
      <c r="J22" s="451"/>
      <c r="K22" s="451"/>
      <c r="L22" s="451"/>
      <c r="M22" s="451"/>
      <c r="N22" s="451"/>
      <c r="O22" s="451"/>
      <c r="P22" s="451"/>
      <c r="Q22" s="451"/>
      <c r="R22" s="451"/>
      <c r="S22" s="451"/>
      <c r="T22" s="453"/>
      <c r="U22" s="453"/>
      <c r="V22" s="453"/>
      <c r="W22" s="453"/>
      <c r="X22" s="453"/>
      <c r="Y22" s="453"/>
      <c r="Z22" s="453"/>
      <c r="AA22" s="453"/>
      <c r="AB22" s="451"/>
      <c r="AC22" s="451"/>
      <c r="AD22" s="453"/>
      <c r="AE22" s="453"/>
      <c r="AF22" s="451"/>
      <c r="AG22" s="451"/>
      <c r="AH22" s="453"/>
      <c r="AI22" s="453"/>
      <c r="AJ22" s="451"/>
      <c r="AK22" s="451"/>
      <c r="AL22" s="453"/>
      <c r="AM22" s="453"/>
      <c r="AN22" s="451"/>
      <c r="AO22" s="451"/>
      <c r="AP22" s="453"/>
      <c r="AQ22" s="453"/>
      <c r="AR22" s="451"/>
      <c r="AS22" s="453"/>
      <c r="AT22" s="453"/>
      <c r="AU22" s="451"/>
      <c r="AV22" s="453"/>
      <c r="AW22" s="453"/>
      <c r="AX22" s="451"/>
      <c r="AY22" s="453"/>
      <c r="AZ22" s="453"/>
      <c r="BA22" s="451"/>
      <c r="BB22" s="453"/>
      <c r="BC22" s="453"/>
      <c r="BD22" s="451"/>
      <c r="BE22" s="453"/>
      <c r="BF22" s="453"/>
      <c r="BG22" s="451"/>
      <c r="BH22" s="453"/>
      <c r="BI22" s="453"/>
    </row>
    <row r="23" spans="1:61">
      <c r="A23" s="453"/>
      <c r="B23" s="454" t="s">
        <v>131</v>
      </c>
      <c r="C23" s="449"/>
      <c r="D23" s="455"/>
      <c r="E23" s="453"/>
      <c r="F23" s="453"/>
      <c r="G23" s="453"/>
      <c r="H23" s="453"/>
      <c r="I23" s="459"/>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c r="AT23" s="453"/>
      <c r="AU23" s="453"/>
      <c r="AV23" s="453"/>
      <c r="AW23" s="453"/>
      <c r="AX23" s="453"/>
      <c r="AY23" s="453"/>
      <c r="AZ23" s="453"/>
      <c r="BA23" s="453"/>
      <c r="BB23" s="453"/>
      <c r="BC23" s="453"/>
      <c r="BD23" s="453"/>
      <c r="BE23" s="453"/>
      <c r="BF23" s="453"/>
      <c r="BG23" s="453"/>
      <c r="BH23" s="453"/>
      <c r="BI23" s="453"/>
    </row>
    <row r="24" spans="1:61">
      <c r="A24" s="448"/>
      <c r="B24" s="449"/>
      <c r="C24" s="449"/>
      <c r="D24" s="450"/>
      <c r="E24" s="451"/>
      <c r="F24" s="451"/>
      <c r="G24" s="451"/>
      <c r="H24" s="451"/>
      <c r="I24" s="452"/>
      <c r="J24" s="451"/>
      <c r="K24" s="451"/>
      <c r="L24" s="451"/>
      <c r="M24" s="451"/>
      <c r="N24" s="451"/>
      <c r="O24" s="451"/>
      <c r="P24" s="451"/>
      <c r="Q24" s="451"/>
      <c r="R24" s="451"/>
      <c r="S24" s="451"/>
      <c r="T24" s="453"/>
      <c r="U24" s="453"/>
      <c r="V24" s="453"/>
      <c r="W24" s="453"/>
      <c r="X24" s="453"/>
      <c r="Y24" s="453"/>
      <c r="Z24" s="453"/>
      <c r="AA24" s="453"/>
      <c r="AB24" s="451"/>
      <c r="AC24" s="451"/>
      <c r="AD24" s="453"/>
      <c r="AE24" s="453"/>
      <c r="AF24" s="451"/>
      <c r="AG24" s="451"/>
      <c r="AH24" s="453"/>
      <c r="AI24" s="453"/>
      <c r="AJ24" s="451"/>
      <c r="AK24" s="451"/>
      <c r="AL24" s="453"/>
      <c r="AM24" s="453"/>
      <c r="AN24" s="451"/>
      <c r="AO24" s="451"/>
      <c r="AP24" s="453"/>
      <c r="AQ24" s="453"/>
      <c r="AR24" s="451"/>
      <c r="AS24" s="453"/>
      <c r="AT24" s="453"/>
      <c r="AU24" s="451"/>
      <c r="AV24" s="453"/>
      <c r="AW24" s="453"/>
      <c r="AX24" s="451"/>
      <c r="AY24" s="453"/>
      <c r="AZ24" s="453"/>
      <c r="BA24" s="451"/>
      <c r="BB24" s="453"/>
      <c r="BC24" s="453"/>
      <c r="BD24" s="451"/>
      <c r="BE24" s="453"/>
      <c r="BF24" s="453"/>
      <c r="BG24" s="451"/>
      <c r="BH24" s="453"/>
      <c r="BI24" s="453"/>
    </row>
    <row r="25" spans="1:61">
      <c r="A25" s="454"/>
      <c r="B25" s="449"/>
      <c r="C25" s="449"/>
      <c r="D25" s="455"/>
      <c r="E25" s="456" t="str">
        <f xml:space="preserve"> InpR!E$27</f>
        <v>Name/reference of export trade</v>
      </c>
      <c r="F25" s="463">
        <f xml:space="preserve"> InpR!F$27</f>
        <v>0</v>
      </c>
      <c r="G25" s="456" t="str">
        <f xml:space="preserve"> InpR!G$27</f>
        <v>Text</v>
      </c>
      <c r="H25" s="464">
        <f xml:space="preserve"> InpR!H$27</f>
        <v>0</v>
      </c>
      <c r="I25" s="464">
        <f xml:space="preserve"> InpR!I$27</f>
        <v>0</v>
      </c>
      <c r="J25" s="464">
        <f xml:space="preserve"> InpR!J$27</f>
        <v>0</v>
      </c>
      <c r="K25" s="464">
        <f xml:space="preserve"> InpR!K$27</f>
        <v>0</v>
      </c>
      <c r="L25" s="464">
        <f xml:space="preserve"> InpR!L$27</f>
        <v>0</v>
      </c>
      <c r="M25" s="464">
        <f xml:space="preserve"> InpR!M$27</f>
        <v>0</v>
      </c>
      <c r="N25" s="464">
        <f xml:space="preserve"> InpR!N$27</f>
        <v>0</v>
      </c>
      <c r="O25" s="464">
        <f xml:space="preserve"> InpR!O$27</f>
        <v>0</v>
      </c>
      <c r="P25" s="464">
        <f xml:space="preserve"> InpR!P$27</f>
        <v>0</v>
      </c>
      <c r="Q25" s="464">
        <f xml:space="preserve"> InpR!Q$27</f>
        <v>0</v>
      </c>
      <c r="R25" s="464">
        <f xml:space="preserve"> InpR!R$27</f>
        <v>0</v>
      </c>
      <c r="S25" s="464">
        <f xml:space="preserve"> InpR!S$27</f>
        <v>0</v>
      </c>
      <c r="T25" s="464">
        <f xml:space="preserve"> InpR!T$27</f>
        <v>0</v>
      </c>
      <c r="U25" s="464">
        <f xml:space="preserve"> InpR!U$27</f>
        <v>0</v>
      </c>
      <c r="V25" s="464">
        <f xml:space="preserve"> InpR!V$27</f>
        <v>0</v>
      </c>
      <c r="W25" s="464">
        <f xml:space="preserve"> InpR!W$27</f>
        <v>0</v>
      </c>
      <c r="X25" s="464">
        <f xml:space="preserve"> InpR!X$27</f>
        <v>0</v>
      </c>
      <c r="Y25" s="464">
        <f xml:space="preserve"> InpR!Y$27</f>
        <v>0</v>
      </c>
      <c r="Z25" s="464">
        <f xml:space="preserve"> InpR!Z$27</f>
        <v>0</v>
      </c>
      <c r="AA25" s="464">
        <f xml:space="preserve"> InpR!AA$27</f>
        <v>0</v>
      </c>
      <c r="AB25" s="464">
        <f xml:space="preserve"> InpR!AB$27</f>
        <v>0</v>
      </c>
      <c r="AC25" s="464">
        <f xml:space="preserve"> InpR!AC$27</f>
        <v>0</v>
      </c>
      <c r="AD25" s="464">
        <f xml:space="preserve"> InpR!AD$27</f>
        <v>0</v>
      </c>
      <c r="AE25" s="464">
        <f xml:space="preserve"> InpR!AE$27</f>
        <v>0</v>
      </c>
      <c r="AF25" s="464">
        <f xml:space="preserve"> InpR!AF$27</f>
        <v>0</v>
      </c>
      <c r="AG25" s="464">
        <f xml:space="preserve"> InpR!AG$27</f>
        <v>0</v>
      </c>
      <c r="AH25" s="464">
        <f xml:space="preserve"> InpR!AH$27</f>
        <v>0</v>
      </c>
      <c r="AI25" s="464">
        <f xml:space="preserve"> InpR!AI$27</f>
        <v>0</v>
      </c>
      <c r="AJ25" s="464">
        <f xml:space="preserve"> InpR!AJ$27</f>
        <v>0</v>
      </c>
      <c r="AK25" s="464">
        <f xml:space="preserve"> InpR!AK$27</f>
        <v>0</v>
      </c>
      <c r="AL25" s="464">
        <f xml:space="preserve"> InpR!AL$27</f>
        <v>0</v>
      </c>
      <c r="AM25" s="464">
        <f xml:space="preserve"> InpR!AM$27</f>
        <v>0</v>
      </c>
      <c r="AN25" s="464">
        <f xml:space="preserve"> InpR!AN$27</f>
        <v>0</v>
      </c>
      <c r="AO25" s="464">
        <f xml:space="preserve"> InpR!AO$27</f>
        <v>0</v>
      </c>
      <c r="AP25" s="464">
        <f xml:space="preserve"> InpR!AP$27</f>
        <v>0</v>
      </c>
      <c r="AQ25" s="464">
        <f xml:space="preserve"> InpR!AQ$27</f>
        <v>0</v>
      </c>
      <c r="AR25" s="464">
        <f xml:space="preserve"> InpR!AR$27</f>
        <v>0</v>
      </c>
      <c r="AS25" s="464">
        <f xml:space="preserve"> InpR!AS$27</f>
        <v>0</v>
      </c>
      <c r="AT25" s="464">
        <f xml:space="preserve"> InpR!AT$27</f>
        <v>0</v>
      </c>
      <c r="AU25" s="464">
        <f xml:space="preserve"> InpR!AU$27</f>
        <v>0</v>
      </c>
      <c r="AV25" s="464">
        <f xml:space="preserve"> InpR!AV$27</f>
        <v>0</v>
      </c>
      <c r="AW25" s="464">
        <f xml:space="preserve"> InpR!AW$27</f>
        <v>0</v>
      </c>
      <c r="AX25" s="464">
        <f xml:space="preserve"> InpR!AX$27</f>
        <v>0</v>
      </c>
      <c r="AY25" s="464">
        <f xml:space="preserve"> InpR!AY$27</f>
        <v>0</v>
      </c>
      <c r="AZ25" s="464">
        <f xml:space="preserve"> InpR!AZ$27</f>
        <v>0</v>
      </c>
      <c r="BA25" s="464">
        <f xml:space="preserve"> InpR!BA$27</f>
        <v>0</v>
      </c>
      <c r="BB25" s="464">
        <f xml:space="preserve"> InpR!BB$27</f>
        <v>0</v>
      </c>
      <c r="BC25" s="464">
        <f xml:space="preserve"> InpR!BC$27</f>
        <v>0</v>
      </c>
      <c r="BD25" s="464">
        <f xml:space="preserve"> InpR!BD$27</f>
        <v>0</v>
      </c>
      <c r="BE25" s="464">
        <f xml:space="preserve"> InpR!BE$27</f>
        <v>0</v>
      </c>
      <c r="BF25" s="464">
        <f xml:space="preserve"> InpR!BF$27</f>
        <v>0</v>
      </c>
      <c r="BG25" s="464">
        <f xml:space="preserve"> InpR!BG$27</f>
        <v>0</v>
      </c>
      <c r="BH25" s="464">
        <f xml:space="preserve"> InpR!BH$27</f>
        <v>0</v>
      </c>
      <c r="BI25" s="464">
        <f xml:space="preserve"> InpR!BI$27</f>
        <v>0</v>
      </c>
    </row>
    <row r="26" spans="1:61">
      <c r="A26" s="448"/>
      <c r="B26" s="449"/>
      <c r="C26" s="449"/>
      <c r="D26" s="450"/>
      <c r="E26" s="452"/>
      <c r="F26" s="451"/>
      <c r="G26" s="451"/>
      <c r="H26" s="451"/>
      <c r="I26" s="452"/>
      <c r="J26" s="451"/>
      <c r="K26" s="451"/>
      <c r="L26" s="451"/>
      <c r="M26" s="451"/>
      <c r="N26" s="451"/>
      <c r="O26" s="451"/>
      <c r="P26" s="451"/>
      <c r="Q26" s="451"/>
      <c r="R26" s="451"/>
      <c r="S26" s="451"/>
      <c r="T26" s="453"/>
      <c r="U26" s="453"/>
      <c r="V26" s="453"/>
      <c r="W26" s="453"/>
      <c r="X26" s="453"/>
      <c r="Y26" s="453"/>
      <c r="Z26" s="453"/>
      <c r="AA26" s="453"/>
      <c r="AB26" s="451"/>
      <c r="AC26" s="451"/>
      <c r="AD26" s="453"/>
      <c r="AE26" s="453"/>
      <c r="AF26" s="451"/>
      <c r="AG26" s="451"/>
      <c r="AH26" s="453"/>
      <c r="AI26" s="453"/>
      <c r="AJ26" s="451"/>
      <c r="AK26" s="451"/>
      <c r="AL26" s="453"/>
      <c r="AM26" s="453"/>
      <c r="AN26" s="451"/>
      <c r="AO26" s="451"/>
      <c r="AP26" s="453"/>
      <c r="AQ26" s="453"/>
      <c r="AR26" s="451"/>
      <c r="AS26" s="453"/>
      <c r="AT26" s="453"/>
      <c r="AU26" s="451"/>
      <c r="AV26" s="453"/>
      <c r="AW26" s="453"/>
      <c r="AX26" s="451"/>
      <c r="AY26" s="453"/>
      <c r="AZ26" s="453"/>
      <c r="BA26" s="451"/>
      <c r="BB26" s="453"/>
      <c r="BC26" s="453"/>
      <c r="BD26" s="451"/>
      <c r="BE26" s="453"/>
      <c r="BF26" s="453"/>
      <c r="BG26" s="451"/>
      <c r="BH26" s="453"/>
      <c r="BI26" s="453"/>
    </row>
    <row r="27" spans="1:61">
      <c r="A27" s="465"/>
      <c r="B27" s="466"/>
      <c r="C27" s="466"/>
      <c r="D27" s="467"/>
      <c r="E27" s="468" t="str">
        <f xml:space="preserve"> InpR!E$34</f>
        <v>Outturn revenue from export 1 (2017-18 FYA CPIH deflated)</v>
      </c>
      <c r="F27" s="468">
        <f xml:space="preserve"> InpR!F$34</f>
        <v>0</v>
      </c>
      <c r="G27" s="468" t="str">
        <f xml:space="preserve"> InpR!G$34</f>
        <v xml:space="preserve">£m </v>
      </c>
      <c r="H27" s="379">
        <f xml:space="preserve"> InpR!H$34</f>
        <v>0</v>
      </c>
      <c r="I27" s="379">
        <f xml:space="preserve"> InpR!I$34</f>
        <v>0</v>
      </c>
      <c r="J27" s="379">
        <f xml:space="preserve"> InpR!J$34</f>
        <v>0</v>
      </c>
      <c r="K27" s="379">
        <f xml:space="preserve"> InpR!K$34</f>
        <v>0</v>
      </c>
      <c r="L27" s="379">
        <f xml:space="preserve"> InpR!L$34</f>
        <v>0</v>
      </c>
      <c r="M27" s="379">
        <f xml:space="preserve"> InpR!M$34</f>
        <v>0</v>
      </c>
      <c r="N27" s="379">
        <f xml:space="preserve"> InpR!N$34</f>
        <v>0</v>
      </c>
      <c r="O27" s="379">
        <f xml:space="preserve"> InpR!O$34</f>
        <v>0</v>
      </c>
      <c r="P27" s="379">
        <f xml:space="preserve"> InpR!P$34</f>
        <v>0</v>
      </c>
      <c r="Q27" s="379">
        <f xml:space="preserve"> InpR!Q$34</f>
        <v>0</v>
      </c>
      <c r="R27" s="379">
        <f xml:space="preserve"> InpR!R$34</f>
        <v>0</v>
      </c>
      <c r="S27" s="379">
        <f xml:space="preserve"> InpR!S$34</f>
        <v>0</v>
      </c>
      <c r="T27" s="379">
        <f xml:space="preserve"> InpR!T$34</f>
        <v>0</v>
      </c>
      <c r="U27" s="379">
        <f xml:space="preserve"> InpR!U$34</f>
        <v>0</v>
      </c>
      <c r="V27" s="379">
        <f xml:space="preserve"> InpR!V$34</f>
        <v>0</v>
      </c>
      <c r="W27" s="379">
        <f xml:space="preserve"> InpR!W$34</f>
        <v>0</v>
      </c>
      <c r="X27" s="379">
        <f xml:space="preserve"> InpR!X$34</f>
        <v>0</v>
      </c>
      <c r="Y27" s="379">
        <f xml:space="preserve"> InpR!Y$34</f>
        <v>0</v>
      </c>
      <c r="Z27" s="379">
        <f xml:space="preserve"> InpR!Z$34</f>
        <v>0</v>
      </c>
      <c r="AA27" s="379">
        <f xml:space="preserve"> InpR!AA$34</f>
        <v>0</v>
      </c>
      <c r="AB27" s="379">
        <f xml:space="preserve"> InpR!AB$34</f>
        <v>0</v>
      </c>
      <c r="AC27" s="379">
        <f xml:space="preserve"> InpR!AC$34</f>
        <v>0</v>
      </c>
      <c r="AD27" s="379">
        <f xml:space="preserve"> InpR!AD$34</f>
        <v>0</v>
      </c>
      <c r="AE27" s="379">
        <f xml:space="preserve"> InpR!AE$34</f>
        <v>0</v>
      </c>
      <c r="AF27" s="379">
        <f xml:space="preserve"> InpR!AF$34</f>
        <v>0</v>
      </c>
      <c r="AG27" s="379">
        <f xml:space="preserve"> InpR!AG$34</f>
        <v>0</v>
      </c>
      <c r="AH27" s="379">
        <f xml:space="preserve"> InpR!AH$34</f>
        <v>0</v>
      </c>
      <c r="AI27" s="379">
        <f xml:space="preserve"> InpR!AI$34</f>
        <v>0</v>
      </c>
      <c r="AJ27" s="379">
        <f xml:space="preserve"> InpR!AJ$34</f>
        <v>0</v>
      </c>
      <c r="AK27" s="379">
        <f xml:space="preserve"> InpR!AK$34</f>
        <v>0</v>
      </c>
      <c r="AL27" s="379">
        <f xml:space="preserve"> InpR!AL$34</f>
        <v>0</v>
      </c>
      <c r="AM27" s="379">
        <f xml:space="preserve"> InpR!AM$34</f>
        <v>0</v>
      </c>
      <c r="AN27" s="379">
        <f xml:space="preserve"> InpR!AN$34</f>
        <v>0</v>
      </c>
      <c r="AO27" s="379">
        <f xml:space="preserve"> InpR!AO$34</f>
        <v>0</v>
      </c>
      <c r="AP27" s="379">
        <f xml:space="preserve"> InpR!AP$34</f>
        <v>0</v>
      </c>
      <c r="AQ27" s="379">
        <f xml:space="preserve"> InpR!AQ$34</f>
        <v>0</v>
      </c>
      <c r="AR27" s="379">
        <f xml:space="preserve"> InpR!AR$34</f>
        <v>0</v>
      </c>
      <c r="AS27" s="379">
        <f xml:space="preserve"> InpR!AS$34</f>
        <v>0</v>
      </c>
      <c r="AT27" s="379">
        <f xml:space="preserve"> InpR!AT$34</f>
        <v>0</v>
      </c>
      <c r="AU27" s="379">
        <f xml:space="preserve"> InpR!AU$34</f>
        <v>0</v>
      </c>
      <c r="AV27" s="379">
        <f xml:space="preserve"> InpR!AV$34</f>
        <v>0</v>
      </c>
      <c r="AW27" s="379">
        <f xml:space="preserve"> InpR!AW$34</f>
        <v>0</v>
      </c>
      <c r="AX27" s="379">
        <f xml:space="preserve"> InpR!AX$34</f>
        <v>0</v>
      </c>
      <c r="AY27" s="379">
        <f xml:space="preserve"> InpR!AY$34</f>
        <v>0</v>
      </c>
      <c r="AZ27" s="379">
        <f xml:space="preserve"> InpR!AZ$34</f>
        <v>0</v>
      </c>
      <c r="BA27" s="379">
        <f xml:space="preserve"> InpR!BA$34</f>
        <v>0</v>
      </c>
      <c r="BB27" s="379">
        <f xml:space="preserve"> InpR!BB$34</f>
        <v>0</v>
      </c>
      <c r="BC27" s="379">
        <f xml:space="preserve"> InpR!BC$34</f>
        <v>0</v>
      </c>
      <c r="BD27" s="379">
        <f xml:space="preserve"> InpR!BD$34</f>
        <v>0</v>
      </c>
      <c r="BE27" s="379">
        <f xml:space="preserve"> InpR!BE$34</f>
        <v>0</v>
      </c>
      <c r="BF27" s="379">
        <f xml:space="preserve"> InpR!BF$34</f>
        <v>0</v>
      </c>
      <c r="BG27" s="379">
        <f xml:space="preserve"> InpR!BG$34</f>
        <v>0</v>
      </c>
      <c r="BH27" s="379">
        <f xml:space="preserve"> InpR!BH$34</f>
        <v>0</v>
      </c>
      <c r="BI27" s="379">
        <f xml:space="preserve"> InpR!BI$34</f>
        <v>0</v>
      </c>
    </row>
    <row r="28" spans="1:61">
      <c r="A28" s="465"/>
      <c r="B28" s="466"/>
      <c r="C28" s="466"/>
      <c r="D28" s="467"/>
      <c r="E28" s="468" t="str">
        <f xml:space="preserve"> InpR!E$35</f>
        <v>Outturn cost (inclusive of return on capital) of export 1 (2017-18 FYA CPIH deflated)</v>
      </c>
      <c r="F28" s="468">
        <f xml:space="preserve"> InpR!F$35</f>
        <v>0</v>
      </c>
      <c r="G28" s="468" t="str">
        <f xml:space="preserve"> InpR!G$35</f>
        <v xml:space="preserve">£m </v>
      </c>
      <c r="H28" s="379">
        <f xml:space="preserve"> InpR!H$35</f>
        <v>0</v>
      </c>
      <c r="I28" s="379">
        <f xml:space="preserve"> InpR!I$35</f>
        <v>0</v>
      </c>
      <c r="J28" s="379">
        <f xml:space="preserve"> InpR!J$35</f>
        <v>0</v>
      </c>
      <c r="K28" s="379">
        <f xml:space="preserve"> InpR!K$35</f>
        <v>0</v>
      </c>
      <c r="L28" s="379">
        <f xml:space="preserve"> InpR!L$35</f>
        <v>0</v>
      </c>
      <c r="M28" s="379">
        <f xml:space="preserve"> InpR!M$35</f>
        <v>0</v>
      </c>
      <c r="N28" s="379">
        <f xml:space="preserve"> InpR!N$35</f>
        <v>0</v>
      </c>
      <c r="O28" s="379">
        <f xml:space="preserve"> InpR!O$35</f>
        <v>0</v>
      </c>
      <c r="P28" s="379">
        <f xml:space="preserve"> InpR!P$35</f>
        <v>0</v>
      </c>
      <c r="Q28" s="379">
        <f xml:space="preserve"> InpR!Q$35</f>
        <v>0</v>
      </c>
      <c r="R28" s="379">
        <f xml:space="preserve"> InpR!R$35</f>
        <v>0</v>
      </c>
      <c r="S28" s="379">
        <f xml:space="preserve"> InpR!S$35</f>
        <v>0</v>
      </c>
      <c r="T28" s="379">
        <f xml:space="preserve"> InpR!T$35</f>
        <v>0</v>
      </c>
      <c r="U28" s="379">
        <f xml:space="preserve"> InpR!U$35</f>
        <v>0</v>
      </c>
      <c r="V28" s="379">
        <f xml:space="preserve"> InpR!V$35</f>
        <v>0</v>
      </c>
      <c r="W28" s="379">
        <f xml:space="preserve"> InpR!W$35</f>
        <v>0</v>
      </c>
      <c r="X28" s="379">
        <f xml:space="preserve"> InpR!X$35</f>
        <v>0</v>
      </c>
      <c r="Y28" s="379">
        <f xml:space="preserve"> InpR!Y$35</f>
        <v>0</v>
      </c>
      <c r="Z28" s="379">
        <f xml:space="preserve"> InpR!Z$35</f>
        <v>0</v>
      </c>
      <c r="AA28" s="379">
        <f xml:space="preserve"> InpR!AA$35</f>
        <v>0</v>
      </c>
      <c r="AB28" s="379">
        <f xml:space="preserve"> InpR!AB$35</f>
        <v>0</v>
      </c>
      <c r="AC28" s="379">
        <f xml:space="preserve"> InpR!AC$35</f>
        <v>0</v>
      </c>
      <c r="AD28" s="379">
        <f xml:space="preserve"> InpR!AD$35</f>
        <v>0</v>
      </c>
      <c r="AE28" s="379">
        <f xml:space="preserve"> InpR!AE$35</f>
        <v>0</v>
      </c>
      <c r="AF28" s="379">
        <f xml:space="preserve"> InpR!AF$35</f>
        <v>0</v>
      </c>
      <c r="AG28" s="379">
        <f xml:space="preserve"> InpR!AG$35</f>
        <v>0</v>
      </c>
      <c r="AH28" s="379">
        <f xml:space="preserve"> InpR!AH$35</f>
        <v>0</v>
      </c>
      <c r="AI28" s="379">
        <f xml:space="preserve"> InpR!AI$35</f>
        <v>0</v>
      </c>
      <c r="AJ28" s="379">
        <f xml:space="preserve"> InpR!AJ$35</f>
        <v>0</v>
      </c>
      <c r="AK28" s="379">
        <f xml:space="preserve"> InpR!AK$35</f>
        <v>0</v>
      </c>
      <c r="AL28" s="379">
        <f xml:space="preserve"> InpR!AL$35</f>
        <v>0</v>
      </c>
      <c r="AM28" s="379">
        <f xml:space="preserve"> InpR!AM$35</f>
        <v>0</v>
      </c>
      <c r="AN28" s="379">
        <f xml:space="preserve"> InpR!AN$35</f>
        <v>0</v>
      </c>
      <c r="AO28" s="379">
        <f xml:space="preserve"> InpR!AO$35</f>
        <v>0</v>
      </c>
      <c r="AP28" s="379">
        <f xml:space="preserve"> InpR!AP$35</f>
        <v>0</v>
      </c>
      <c r="AQ28" s="379">
        <f xml:space="preserve"> InpR!AQ$35</f>
        <v>0</v>
      </c>
      <c r="AR28" s="379">
        <f xml:space="preserve"> InpR!AR$35</f>
        <v>0</v>
      </c>
      <c r="AS28" s="379">
        <f xml:space="preserve"> InpR!AS$35</f>
        <v>0</v>
      </c>
      <c r="AT28" s="379">
        <f xml:space="preserve"> InpR!AT$35</f>
        <v>0</v>
      </c>
      <c r="AU28" s="379">
        <f xml:space="preserve"> InpR!AU$35</f>
        <v>0</v>
      </c>
      <c r="AV28" s="379">
        <f xml:space="preserve"> InpR!AV$35</f>
        <v>0</v>
      </c>
      <c r="AW28" s="379">
        <f xml:space="preserve"> InpR!AW$35</f>
        <v>0</v>
      </c>
      <c r="AX28" s="379">
        <f xml:space="preserve"> InpR!AX$35</f>
        <v>0</v>
      </c>
      <c r="AY28" s="379">
        <f xml:space="preserve"> InpR!AY$35</f>
        <v>0</v>
      </c>
      <c r="AZ28" s="379">
        <f xml:space="preserve"> InpR!AZ$35</f>
        <v>0</v>
      </c>
      <c r="BA28" s="379">
        <f xml:space="preserve"> InpR!BA$35</f>
        <v>0</v>
      </c>
      <c r="BB28" s="379">
        <f xml:space="preserve"> InpR!BB$35</f>
        <v>0</v>
      </c>
      <c r="BC28" s="379">
        <f xml:space="preserve"> InpR!BC$35</f>
        <v>0</v>
      </c>
      <c r="BD28" s="379">
        <f xml:space="preserve"> InpR!BD$35</f>
        <v>0</v>
      </c>
      <c r="BE28" s="379">
        <f xml:space="preserve"> InpR!BE$35</f>
        <v>0</v>
      </c>
      <c r="BF28" s="379">
        <f xml:space="preserve"> InpR!BF$35</f>
        <v>0</v>
      </c>
      <c r="BG28" s="379">
        <f xml:space="preserve"> InpR!BG$35</f>
        <v>0</v>
      </c>
      <c r="BH28" s="379">
        <f xml:space="preserve"> InpR!BH$35</f>
        <v>0</v>
      </c>
      <c r="BI28" s="379">
        <f xml:space="preserve"> InpR!BI$35</f>
        <v>0</v>
      </c>
    </row>
    <row r="29" spans="1:61">
      <c r="A29" s="454"/>
      <c r="B29" s="449"/>
      <c r="C29" s="449"/>
      <c r="D29" s="455"/>
      <c r="E29" s="459" t="s">
        <v>236</v>
      </c>
      <c r="F29" s="453"/>
      <c r="G29" s="453" t="s">
        <v>105</v>
      </c>
      <c r="H29" s="141">
        <f xml:space="preserve"> SUM( K29:BI29 )</f>
        <v>0</v>
      </c>
      <c r="I29" s="123"/>
      <c r="J29" s="123">
        <f xml:space="preserve"> J27 - J28</f>
        <v>0</v>
      </c>
      <c r="K29" s="123">
        <f xml:space="preserve"> K27 - K28</f>
        <v>0</v>
      </c>
      <c r="L29" s="123">
        <f t="shared" ref="L29:BI29" si="7" xml:space="preserve"> L27 - L28</f>
        <v>0</v>
      </c>
      <c r="M29" s="123">
        <f t="shared" si="7"/>
        <v>0</v>
      </c>
      <c r="N29" s="123">
        <f t="shared" si="7"/>
        <v>0</v>
      </c>
      <c r="O29" s="123">
        <f t="shared" si="7"/>
        <v>0</v>
      </c>
      <c r="P29" s="123">
        <f t="shared" si="7"/>
        <v>0</v>
      </c>
      <c r="Q29" s="123">
        <f t="shared" si="7"/>
        <v>0</v>
      </c>
      <c r="R29" s="123">
        <f t="shared" si="7"/>
        <v>0</v>
      </c>
      <c r="S29" s="123">
        <f t="shared" si="7"/>
        <v>0</v>
      </c>
      <c r="T29" s="123">
        <f t="shared" si="7"/>
        <v>0</v>
      </c>
      <c r="U29" s="123">
        <f t="shared" si="7"/>
        <v>0</v>
      </c>
      <c r="V29" s="123">
        <f t="shared" si="7"/>
        <v>0</v>
      </c>
      <c r="W29" s="123">
        <f t="shared" si="7"/>
        <v>0</v>
      </c>
      <c r="X29" s="123">
        <f t="shared" si="7"/>
        <v>0</v>
      </c>
      <c r="Y29" s="123">
        <f t="shared" si="7"/>
        <v>0</v>
      </c>
      <c r="Z29" s="123">
        <f t="shared" si="7"/>
        <v>0</v>
      </c>
      <c r="AA29" s="123">
        <f t="shared" si="7"/>
        <v>0</v>
      </c>
      <c r="AB29" s="123">
        <f t="shared" si="7"/>
        <v>0</v>
      </c>
      <c r="AC29" s="123">
        <f t="shared" si="7"/>
        <v>0</v>
      </c>
      <c r="AD29" s="123">
        <f t="shared" si="7"/>
        <v>0</v>
      </c>
      <c r="AE29" s="123">
        <f t="shared" si="7"/>
        <v>0</v>
      </c>
      <c r="AF29" s="123">
        <f t="shared" si="7"/>
        <v>0</v>
      </c>
      <c r="AG29" s="123">
        <f t="shared" si="7"/>
        <v>0</v>
      </c>
      <c r="AH29" s="123">
        <f t="shared" si="7"/>
        <v>0</v>
      </c>
      <c r="AI29" s="123">
        <f t="shared" si="7"/>
        <v>0</v>
      </c>
      <c r="AJ29" s="123">
        <f t="shared" si="7"/>
        <v>0</v>
      </c>
      <c r="AK29" s="123">
        <f t="shared" si="7"/>
        <v>0</v>
      </c>
      <c r="AL29" s="123">
        <f t="shared" si="7"/>
        <v>0</v>
      </c>
      <c r="AM29" s="123">
        <f t="shared" si="7"/>
        <v>0</v>
      </c>
      <c r="AN29" s="123">
        <f t="shared" si="7"/>
        <v>0</v>
      </c>
      <c r="AO29" s="123">
        <f t="shared" si="7"/>
        <v>0</v>
      </c>
      <c r="AP29" s="123">
        <f t="shared" si="7"/>
        <v>0</v>
      </c>
      <c r="AQ29" s="123">
        <f t="shared" si="7"/>
        <v>0</v>
      </c>
      <c r="AR29" s="123">
        <f t="shared" si="7"/>
        <v>0</v>
      </c>
      <c r="AS29" s="123">
        <f t="shared" si="7"/>
        <v>0</v>
      </c>
      <c r="AT29" s="123">
        <f t="shared" si="7"/>
        <v>0</v>
      </c>
      <c r="AU29" s="123">
        <f t="shared" si="7"/>
        <v>0</v>
      </c>
      <c r="AV29" s="123">
        <f t="shared" si="7"/>
        <v>0</v>
      </c>
      <c r="AW29" s="123">
        <f t="shared" si="7"/>
        <v>0</v>
      </c>
      <c r="AX29" s="123">
        <f t="shared" si="7"/>
        <v>0</v>
      </c>
      <c r="AY29" s="123">
        <f t="shared" si="7"/>
        <v>0</v>
      </c>
      <c r="AZ29" s="123">
        <f t="shared" si="7"/>
        <v>0</v>
      </c>
      <c r="BA29" s="123">
        <f t="shared" si="7"/>
        <v>0</v>
      </c>
      <c r="BB29" s="123">
        <f t="shared" si="7"/>
        <v>0</v>
      </c>
      <c r="BC29" s="123">
        <f t="shared" si="7"/>
        <v>0</v>
      </c>
      <c r="BD29" s="123">
        <f t="shared" si="7"/>
        <v>0</v>
      </c>
      <c r="BE29" s="123">
        <f t="shared" si="7"/>
        <v>0</v>
      </c>
      <c r="BF29" s="123">
        <f t="shared" si="7"/>
        <v>0</v>
      </c>
      <c r="BG29" s="123">
        <f t="shared" si="7"/>
        <v>0</v>
      </c>
      <c r="BH29" s="123">
        <f t="shared" si="7"/>
        <v>0</v>
      </c>
      <c r="BI29" s="123">
        <f t="shared" si="7"/>
        <v>0</v>
      </c>
    </row>
    <row r="30" spans="1:61">
      <c r="A30" s="448"/>
      <c r="B30" s="449"/>
      <c r="C30" s="449"/>
      <c r="D30" s="450"/>
      <c r="E30" s="452"/>
      <c r="F30" s="451"/>
      <c r="G30" s="451"/>
      <c r="H30" s="451"/>
      <c r="I30" s="452"/>
      <c r="J30" s="451"/>
      <c r="K30" s="452"/>
      <c r="L30" s="452"/>
      <c r="M30" s="452"/>
      <c r="N30" s="452"/>
      <c r="O30" s="452"/>
      <c r="P30" s="452"/>
      <c r="Q30" s="452"/>
      <c r="R30" s="452"/>
      <c r="S30" s="452"/>
      <c r="T30" s="452"/>
      <c r="U30" s="452"/>
      <c r="V30" s="452"/>
      <c r="W30" s="452"/>
      <c r="X30" s="452"/>
      <c r="Y30" s="452"/>
      <c r="Z30" s="452"/>
      <c r="AA30" s="452"/>
      <c r="AB30" s="452"/>
      <c r="AC30" s="452"/>
      <c r="AD30" s="452"/>
      <c r="AE30" s="452"/>
      <c r="AF30" s="452"/>
      <c r="AG30" s="452"/>
      <c r="AH30" s="452"/>
      <c r="AI30" s="452"/>
      <c r="AJ30" s="452"/>
      <c r="AK30" s="452"/>
      <c r="AL30" s="452"/>
      <c r="AM30" s="452"/>
      <c r="AN30" s="452"/>
      <c r="AO30" s="452"/>
      <c r="AP30" s="452"/>
      <c r="AQ30" s="452"/>
      <c r="AR30" s="452"/>
      <c r="AS30" s="452"/>
      <c r="AT30" s="452"/>
      <c r="AU30" s="452"/>
      <c r="AV30" s="452"/>
      <c r="AW30" s="452"/>
      <c r="AX30" s="452"/>
      <c r="AY30" s="452"/>
      <c r="AZ30" s="452"/>
      <c r="BA30" s="452"/>
      <c r="BB30" s="452"/>
      <c r="BC30" s="452"/>
      <c r="BD30" s="452"/>
      <c r="BE30" s="452"/>
      <c r="BF30" s="452"/>
      <c r="BG30" s="452"/>
      <c r="BH30" s="452"/>
      <c r="BI30" s="452"/>
    </row>
    <row r="31" spans="1:61">
      <c r="A31" s="448"/>
      <c r="B31" s="449"/>
      <c r="C31" s="449"/>
      <c r="D31" s="450"/>
      <c r="E31" s="452" t="str">
        <f xml:space="preserve"> E$29</f>
        <v>Economic profit for export 1 (2017-18 FYA CPIH deflated)</v>
      </c>
      <c r="F31" s="452">
        <f t="shared" ref="F31:BI31" si="8" xml:space="preserve"> F$29</f>
        <v>0</v>
      </c>
      <c r="G31" s="452" t="str">
        <f t="shared" si="8"/>
        <v>£m</v>
      </c>
      <c r="H31" s="121">
        <f t="shared" si="8"/>
        <v>0</v>
      </c>
      <c r="I31" s="121">
        <f t="shared" si="8"/>
        <v>0</v>
      </c>
      <c r="J31" s="121">
        <f t="shared" si="8"/>
        <v>0</v>
      </c>
      <c r="K31" s="121">
        <f t="shared" si="8"/>
        <v>0</v>
      </c>
      <c r="L31" s="121">
        <f t="shared" si="8"/>
        <v>0</v>
      </c>
      <c r="M31" s="121">
        <f t="shared" si="8"/>
        <v>0</v>
      </c>
      <c r="N31" s="121">
        <f t="shared" si="8"/>
        <v>0</v>
      </c>
      <c r="O31" s="121">
        <f t="shared" si="8"/>
        <v>0</v>
      </c>
      <c r="P31" s="121">
        <f t="shared" si="8"/>
        <v>0</v>
      </c>
      <c r="Q31" s="121">
        <f t="shared" si="8"/>
        <v>0</v>
      </c>
      <c r="R31" s="121">
        <f t="shared" si="8"/>
        <v>0</v>
      </c>
      <c r="S31" s="121">
        <f t="shared" si="8"/>
        <v>0</v>
      </c>
      <c r="T31" s="121">
        <f t="shared" si="8"/>
        <v>0</v>
      </c>
      <c r="U31" s="121">
        <f t="shared" si="8"/>
        <v>0</v>
      </c>
      <c r="V31" s="121">
        <f t="shared" si="8"/>
        <v>0</v>
      </c>
      <c r="W31" s="121">
        <f t="shared" si="8"/>
        <v>0</v>
      </c>
      <c r="X31" s="121">
        <f t="shared" si="8"/>
        <v>0</v>
      </c>
      <c r="Y31" s="121">
        <f t="shared" si="8"/>
        <v>0</v>
      </c>
      <c r="Z31" s="121">
        <f t="shared" si="8"/>
        <v>0</v>
      </c>
      <c r="AA31" s="121">
        <f t="shared" si="8"/>
        <v>0</v>
      </c>
      <c r="AB31" s="121">
        <f t="shared" si="8"/>
        <v>0</v>
      </c>
      <c r="AC31" s="121">
        <f t="shared" si="8"/>
        <v>0</v>
      </c>
      <c r="AD31" s="121">
        <f t="shared" si="8"/>
        <v>0</v>
      </c>
      <c r="AE31" s="121">
        <f t="shared" si="8"/>
        <v>0</v>
      </c>
      <c r="AF31" s="121">
        <f t="shared" si="8"/>
        <v>0</v>
      </c>
      <c r="AG31" s="121">
        <f t="shared" si="8"/>
        <v>0</v>
      </c>
      <c r="AH31" s="121">
        <f t="shared" si="8"/>
        <v>0</v>
      </c>
      <c r="AI31" s="121">
        <f t="shared" si="8"/>
        <v>0</v>
      </c>
      <c r="AJ31" s="121">
        <f t="shared" si="8"/>
        <v>0</v>
      </c>
      <c r="AK31" s="121">
        <f t="shared" si="8"/>
        <v>0</v>
      </c>
      <c r="AL31" s="121">
        <f t="shared" si="8"/>
        <v>0</v>
      </c>
      <c r="AM31" s="121">
        <f t="shared" si="8"/>
        <v>0</v>
      </c>
      <c r="AN31" s="121">
        <f t="shared" si="8"/>
        <v>0</v>
      </c>
      <c r="AO31" s="121">
        <f t="shared" si="8"/>
        <v>0</v>
      </c>
      <c r="AP31" s="121">
        <f t="shared" si="8"/>
        <v>0</v>
      </c>
      <c r="AQ31" s="121">
        <f t="shared" si="8"/>
        <v>0</v>
      </c>
      <c r="AR31" s="121">
        <f t="shared" si="8"/>
        <v>0</v>
      </c>
      <c r="AS31" s="121">
        <f t="shared" si="8"/>
        <v>0</v>
      </c>
      <c r="AT31" s="121">
        <f t="shared" si="8"/>
        <v>0</v>
      </c>
      <c r="AU31" s="121">
        <f t="shared" si="8"/>
        <v>0</v>
      </c>
      <c r="AV31" s="121">
        <f t="shared" si="8"/>
        <v>0</v>
      </c>
      <c r="AW31" s="121">
        <f t="shared" si="8"/>
        <v>0</v>
      </c>
      <c r="AX31" s="121">
        <f t="shared" si="8"/>
        <v>0</v>
      </c>
      <c r="AY31" s="121">
        <f t="shared" si="8"/>
        <v>0</v>
      </c>
      <c r="AZ31" s="121">
        <f t="shared" si="8"/>
        <v>0</v>
      </c>
      <c r="BA31" s="121">
        <f t="shared" si="8"/>
        <v>0</v>
      </c>
      <c r="BB31" s="121">
        <f t="shared" si="8"/>
        <v>0</v>
      </c>
      <c r="BC31" s="121">
        <f t="shared" si="8"/>
        <v>0</v>
      </c>
      <c r="BD31" s="121">
        <f t="shared" si="8"/>
        <v>0</v>
      </c>
      <c r="BE31" s="121">
        <f t="shared" si="8"/>
        <v>0</v>
      </c>
      <c r="BF31" s="121">
        <f t="shared" si="8"/>
        <v>0</v>
      </c>
      <c r="BG31" s="121">
        <f t="shared" si="8"/>
        <v>0</v>
      </c>
      <c r="BH31" s="121">
        <f t="shared" si="8"/>
        <v>0</v>
      </c>
      <c r="BI31" s="121">
        <f t="shared" si="8"/>
        <v>0</v>
      </c>
    </row>
    <row r="32" spans="1:61">
      <c r="A32" s="460"/>
      <c r="B32" s="461"/>
      <c r="C32" s="461"/>
      <c r="D32" s="462"/>
      <c r="E32" s="452" t="str">
        <f xml:space="preserve"> E$16</f>
        <v>Discount factor for year</v>
      </c>
      <c r="F32" s="452">
        <f t="shared" ref="F32:BI32" si="9" xml:space="preserve"> F$16</f>
        <v>0</v>
      </c>
      <c r="G32" s="452" t="str">
        <f t="shared" si="9"/>
        <v>Factor</v>
      </c>
      <c r="H32" s="121">
        <f t="shared" si="9"/>
        <v>0</v>
      </c>
      <c r="I32" s="121">
        <f t="shared" si="9"/>
        <v>0</v>
      </c>
      <c r="J32" s="121">
        <f t="shared" si="9"/>
        <v>1</v>
      </c>
      <c r="K32" s="121">
        <f t="shared" si="9"/>
        <v>1</v>
      </c>
      <c r="L32" s="121">
        <f t="shared" si="9"/>
        <v>1</v>
      </c>
      <c r="M32" s="121">
        <f t="shared" si="9"/>
        <v>1</v>
      </c>
      <c r="N32" s="121">
        <f t="shared" si="9"/>
        <v>1</v>
      </c>
      <c r="O32" s="121">
        <f t="shared" si="9"/>
        <v>1</v>
      </c>
      <c r="P32" s="121">
        <f t="shared" si="9"/>
        <v>1</v>
      </c>
      <c r="Q32" s="121">
        <f t="shared" si="9"/>
        <v>1</v>
      </c>
      <c r="R32" s="121">
        <f t="shared" si="9"/>
        <v>1</v>
      </c>
      <c r="S32" s="121">
        <f t="shared" si="9"/>
        <v>1</v>
      </c>
      <c r="T32" s="121">
        <f t="shared" si="9"/>
        <v>1</v>
      </c>
      <c r="U32" s="121">
        <f t="shared" si="9"/>
        <v>1</v>
      </c>
      <c r="V32" s="121">
        <f t="shared" si="9"/>
        <v>1</v>
      </c>
      <c r="W32" s="121">
        <f t="shared" si="9"/>
        <v>1</v>
      </c>
      <c r="X32" s="121">
        <f t="shared" si="9"/>
        <v>1</v>
      </c>
      <c r="Y32" s="121">
        <f t="shared" si="9"/>
        <v>1</v>
      </c>
      <c r="Z32" s="121">
        <f t="shared" si="9"/>
        <v>1</v>
      </c>
      <c r="AA32" s="121">
        <f t="shared" si="9"/>
        <v>1</v>
      </c>
      <c r="AB32" s="121">
        <f t="shared" si="9"/>
        <v>1</v>
      </c>
      <c r="AC32" s="121">
        <f t="shared" si="9"/>
        <v>1</v>
      </c>
      <c r="AD32" s="121">
        <f t="shared" si="9"/>
        <v>1</v>
      </c>
      <c r="AE32" s="121">
        <f t="shared" si="9"/>
        <v>1</v>
      </c>
      <c r="AF32" s="121">
        <f t="shared" si="9"/>
        <v>1</v>
      </c>
      <c r="AG32" s="121">
        <f t="shared" si="9"/>
        <v>1</v>
      </c>
      <c r="AH32" s="121">
        <f t="shared" si="9"/>
        <v>1</v>
      </c>
      <c r="AI32" s="121">
        <f t="shared" si="9"/>
        <v>1</v>
      </c>
      <c r="AJ32" s="121">
        <f t="shared" si="9"/>
        <v>1</v>
      </c>
      <c r="AK32" s="121">
        <f t="shared" si="9"/>
        <v>1</v>
      </c>
      <c r="AL32" s="121">
        <f t="shared" si="9"/>
        <v>1</v>
      </c>
      <c r="AM32" s="121">
        <f t="shared" si="9"/>
        <v>1</v>
      </c>
      <c r="AN32" s="121">
        <f t="shared" si="9"/>
        <v>1</v>
      </c>
      <c r="AO32" s="121">
        <f t="shared" si="9"/>
        <v>1</v>
      </c>
      <c r="AP32" s="121">
        <f t="shared" si="9"/>
        <v>1</v>
      </c>
      <c r="AQ32" s="121">
        <f t="shared" si="9"/>
        <v>1</v>
      </c>
      <c r="AR32" s="121">
        <f t="shared" si="9"/>
        <v>1</v>
      </c>
      <c r="AS32" s="121">
        <f t="shared" si="9"/>
        <v>1</v>
      </c>
      <c r="AT32" s="121">
        <f t="shared" si="9"/>
        <v>1</v>
      </c>
      <c r="AU32" s="121">
        <f t="shared" si="9"/>
        <v>1</v>
      </c>
      <c r="AV32" s="121">
        <f t="shared" si="9"/>
        <v>1</v>
      </c>
      <c r="AW32" s="121">
        <f t="shared" si="9"/>
        <v>1</v>
      </c>
      <c r="AX32" s="121">
        <f t="shared" si="9"/>
        <v>1</v>
      </c>
      <c r="AY32" s="121">
        <f t="shared" si="9"/>
        <v>1</v>
      </c>
      <c r="AZ32" s="121">
        <f t="shared" si="9"/>
        <v>1</v>
      </c>
      <c r="BA32" s="121">
        <f t="shared" si="9"/>
        <v>1</v>
      </c>
      <c r="BB32" s="121">
        <f t="shared" si="9"/>
        <v>1</v>
      </c>
      <c r="BC32" s="121">
        <f t="shared" si="9"/>
        <v>1</v>
      </c>
      <c r="BD32" s="121">
        <f t="shared" si="9"/>
        <v>1</v>
      </c>
      <c r="BE32" s="121">
        <f t="shared" si="9"/>
        <v>1</v>
      </c>
      <c r="BF32" s="121">
        <f t="shared" si="9"/>
        <v>1</v>
      </c>
      <c r="BG32" s="121">
        <f t="shared" si="9"/>
        <v>1</v>
      </c>
      <c r="BH32" s="121">
        <f t="shared" si="9"/>
        <v>1</v>
      </c>
      <c r="BI32" s="121">
        <f t="shared" si="9"/>
        <v>1</v>
      </c>
    </row>
    <row r="33" spans="1:61">
      <c r="A33" s="448"/>
      <c r="B33" s="449"/>
      <c r="C33" s="449"/>
      <c r="D33" s="450"/>
      <c r="E33" s="452" t="s">
        <v>237</v>
      </c>
      <c r="F33" s="451"/>
      <c r="G33" s="451" t="s">
        <v>105</v>
      </c>
      <c r="H33" s="121">
        <f>SUM(K33:BI33)</f>
        <v>0</v>
      </c>
      <c r="I33" s="121"/>
      <c r="J33" s="121">
        <f xml:space="preserve"> J31 * J32</f>
        <v>0</v>
      </c>
      <c r="K33" s="121">
        <f t="shared" ref="K33:BI33" si="10" xml:space="preserve"> K31 * K32</f>
        <v>0</v>
      </c>
      <c r="L33" s="121">
        <f t="shared" si="10"/>
        <v>0</v>
      </c>
      <c r="M33" s="121">
        <f t="shared" si="10"/>
        <v>0</v>
      </c>
      <c r="N33" s="121">
        <f t="shared" si="10"/>
        <v>0</v>
      </c>
      <c r="O33" s="121">
        <f t="shared" si="10"/>
        <v>0</v>
      </c>
      <c r="P33" s="121">
        <f t="shared" si="10"/>
        <v>0</v>
      </c>
      <c r="Q33" s="121">
        <f t="shared" si="10"/>
        <v>0</v>
      </c>
      <c r="R33" s="121">
        <f t="shared" si="10"/>
        <v>0</v>
      </c>
      <c r="S33" s="121">
        <f t="shared" si="10"/>
        <v>0</v>
      </c>
      <c r="T33" s="121">
        <f t="shared" si="10"/>
        <v>0</v>
      </c>
      <c r="U33" s="121">
        <f t="shared" si="10"/>
        <v>0</v>
      </c>
      <c r="V33" s="121">
        <f t="shared" si="10"/>
        <v>0</v>
      </c>
      <c r="W33" s="121">
        <f t="shared" si="10"/>
        <v>0</v>
      </c>
      <c r="X33" s="121">
        <f t="shared" si="10"/>
        <v>0</v>
      </c>
      <c r="Y33" s="121">
        <f t="shared" si="10"/>
        <v>0</v>
      </c>
      <c r="Z33" s="121">
        <f t="shared" si="10"/>
        <v>0</v>
      </c>
      <c r="AA33" s="121">
        <f t="shared" si="10"/>
        <v>0</v>
      </c>
      <c r="AB33" s="121">
        <f t="shared" si="10"/>
        <v>0</v>
      </c>
      <c r="AC33" s="121">
        <f t="shared" si="10"/>
        <v>0</v>
      </c>
      <c r="AD33" s="121">
        <f t="shared" si="10"/>
        <v>0</v>
      </c>
      <c r="AE33" s="121">
        <f t="shared" si="10"/>
        <v>0</v>
      </c>
      <c r="AF33" s="121">
        <f t="shared" si="10"/>
        <v>0</v>
      </c>
      <c r="AG33" s="121">
        <f t="shared" si="10"/>
        <v>0</v>
      </c>
      <c r="AH33" s="121">
        <f t="shared" si="10"/>
        <v>0</v>
      </c>
      <c r="AI33" s="121">
        <f t="shared" si="10"/>
        <v>0</v>
      </c>
      <c r="AJ33" s="121">
        <f t="shared" si="10"/>
        <v>0</v>
      </c>
      <c r="AK33" s="121">
        <f t="shared" si="10"/>
        <v>0</v>
      </c>
      <c r="AL33" s="121">
        <f t="shared" si="10"/>
        <v>0</v>
      </c>
      <c r="AM33" s="121">
        <f t="shared" si="10"/>
        <v>0</v>
      </c>
      <c r="AN33" s="121">
        <f t="shared" si="10"/>
        <v>0</v>
      </c>
      <c r="AO33" s="121">
        <f t="shared" si="10"/>
        <v>0</v>
      </c>
      <c r="AP33" s="121">
        <f t="shared" si="10"/>
        <v>0</v>
      </c>
      <c r="AQ33" s="121">
        <f t="shared" si="10"/>
        <v>0</v>
      </c>
      <c r="AR33" s="121">
        <f t="shared" si="10"/>
        <v>0</v>
      </c>
      <c r="AS33" s="121">
        <f t="shared" si="10"/>
        <v>0</v>
      </c>
      <c r="AT33" s="121">
        <f t="shared" si="10"/>
        <v>0</v>
      </c>
      <c r="AU33" s="121">
        <f t="shared" si="10"/>
        <v>0</v>
      </c>
      <c r="AV33" s="121">
        <f t="shared" si="10"/>
        <v>0</v>
      </c>
      <c r="AW33" s="121">
        <f t="shared" si="10"/>
        <v>0</v>
      </c>
      <c r="AX33" s="121">
        <f t="shared" si="10"/>
        <v>0</v>
      </c>
      <c r="AY33" s="121">
        <f t="shared" si="10"/>
        <v>0</v>
      </c>
      <c r="AZ33" s="121">
        <f t="shared" si="10"/>
        <v>0</v>
      </c>
      <c r="BA33" s="121">
        <f t="shared" si="10"/>
        <v>0</v>
      </c>
      <c r="BB33" s="121">
        <f t="shared" si="10"/>
        <v>0</v>
      </c>
      <c r="BC33" s="121">
        <f t="shared" si="10"/>
        <v>0</v>
      </c>
      <c r="BD33" s="121">
        <f t="shared" si="10"/>
        <v>0</v>
      </c>
      <c r="BE33" s="121">
        <f t="shared" si="10"/>
        <v>0</v>
      </c>
      <c r="BF33" s="121">
        <f t="shared" si="10"/>
        <v>0</v>
      </c>
      <c r="BG33" s="121">
        <f t="shared" si="10"/>
        <v>0</v>
      </c>
      <c r="BH33" s="121">
        <f t="shared" si="10"/>
        <v>0</v>
      </c>
      <c r="BI33" s="121">
        <f t="shared" si="10"/>
        <v>0</v>
      </c>
    </row>
    <row r="34" spans="1:61">
      <c r="A34" s="448"/>
      <c r="B34" s="449"/>
      <c r="C34" s="449"/>
      <c r="D34" s="450"/>
      <c r="E34" s="451"/>
      <c r="F34" s="451"/>
      <c r="G34" s="451"/>
      <c r="H34" s="451"/>
      <c r="I34" s="452"/>
      <c r="J34" s="451"/>
      <c r="K34" s="451"/>
      <c r="L34" s="451"/>
      <c r="M34" s="451"/>
      <c r="N34" s="451"/>
      <c r="O34" s="451"/>
      <c r="P34" s="451"/>
      <c r="Q34" s="451"/>
      <c r="R34" s="451"/>
      <c r="S34" s="451"/>
      <c r="T34" s="453"/>
      <c r="U34" s="453"/>
      <c r="V34" s="453"/>
      <c r="W34" s="453"/>
      <c r="X34" s="453"/>
      <c r="Y34" s="453"/>
      <c r="Z34" s="453"/>
      <c r="AA34" s="453"/>
      <c r="AB34" s="451"/>
      <c r="AC34" s="451"/>
      <c r="AD34" s="453"/>
      <c r="AE34" s="453"/>
      <c r="AF34" s="451"/>
      <c r="AG34" s="451"/>
      <c r="AH34" s="453"/>
      <c r="AI34" s="453"/>
      <c r="AJ34" s="451"/>
      <c r="AK34" s="451"/>
      <c r="AL34" s="453"/>
      <c r="AM34" s="453"/>
      <c r="AN34" s="451"/>
      <c r="AO34" s="451"/>
      <c r="AP34" s="453"/>
      <c r="AQ34" s="453"/>
      <c r="AR34" s="451"/>
      <c r="AS34" s="453"/>
      <c r="AT34" s="453"/>
      <c r="AU34" s="451"/>
      <c r="AV34" s="453"/>
      <c r="AW34" s="453"/>
      <c r="AX34" s="451"/>
      <c r="AY34" s="453"/>
      <c r="AZ34" s="453"/>
      <c r="BA34" s="451"/>
      <c r="BB34" s="453"/>
      <c r="BC34" s="453"/>
      <c r="BD34" s="451"/>
      <c r="BE34" s="453"/>
      <c r="BF34" s="453"/>
      <c r="BG34" s="451"/>
      <c r="BH34" s="453"/>
      <c r="BI34" s="453"/>
    </row>
    <row r="35" spans="1:61">
      <c r="A35" s="448"/>
      <c r="B35" s="449"/>
      <c r="C35" s="449"/>
      <c r="D35" s="450"/>
      <c r="E35" s="452" t="str">
        <f xml:space="preserve"> E$33</f>
        <v>Discounted economic profit for export 1 (2017-18 FYA CPIH deflated)</v>
      </c>
      <c r="F35" s="452">
        <f t="shared" ref="F35:BI35" si="11" xml:space="preserve"> F$33</f>
        <v>0</v>
      </c>
      <c r="G35" s="452" t="str">
        <f t="shared" si="11"/>
        <v>£m</v>
      </c>
      <c r="H35" s="121">
        <f t="shared" si="11"/>
        <v>0</v>
      </c>
      <c r="I35" s="121">
        <f t="shared" si="11"/>
        <v>0</v>
      </c>
      <c r="J35" s="121">
        <f t="shared" si="11"/>
        <v>0</v>
      </c>
      <c r="K35" s="121">
        <f t="shared" si="11"/>
        <v>0</v>
      </c>
      <c r="L35" s="121">
        <f t="shared" si="11"/>
        <v>0</v>
      </c>
      <c r="M35" s="121">
        <f t="shared" si="11"/>
        <v>0</v>
      </c>
      <c r="N35" s="121">
        <f t="shared" si="11"/>
        <v>0</v>
      </c>
      <c r="O35" s="121">
        <f t="shared" si="11"/>
        <v>0</v>
      </c>
      <c r="P35" s="121">
        <f t="shared" si="11"/>
        <v>0</v>
      </c>
      <c r="Q35" s="121">
        <f t="shared" si="11"/>
        <v>0</v>
      </c>
      <c r="R35" s="121">
        <f t="shared" si="11"/>
        <v>0</v>
      </c>
      <c r="S35" s="121">
        <f t="shared" si="11"/>
        <v>0</v>
      </c>
      <c r="T35" s="121">
        <f t="shared" si="11"/>
        <v>0</v>
      </c>
      <c r="U35" s="121">
        <f t="shared" si="11"/>
        <v>0</v>
      </c>
      <c r="V35" s="121">
        <f t="shared" si="11"/>
        <v>0</v>
      </c>
      <c r="W35" s="121">
        <f t="shared" si="11"/>
        <v>0</v>
      </c>
      <c r="X35" s="121">
        <f t="shared" si="11"/>
        <v>0</v>
      </c>
      <c r="Y35" s="121">
        <f t="shared" si="11"/>
        <v>0</v>
      </c>
      <c r="Z35" s="121">
        <f t="shared" si="11"/>
        <v>0</v>
      </c>
      <c r="AA35" s="121">
        <f t="shared" si="11"/>
        <v>0</v>
      </c>
      <c r="AB35" s="121">
        <f t="shared" si="11"/>
        <v>0</v>
      </c>
      <c r="AC35" s="121">
        <f t="shared" si="11"/>
        <v>0</v>
      </c>
      <c r="AD35" s="121">
        <f t="shared" si="11"/>
        <v>0</v>
      </c>
      <c r="AE35" s="121">
        <f t="shared" si="11"/>
        <v>0</v>
      </c>
      <c r="AF35" s="121">
        <f t="shared" si="11"/>
        <v>0</v>
      </c>
      <c r="AG35" s="121">
        <f t="shared" si="11"/>
        <v>0</v>
      </c>
      <c r="AH35" s="121">
        <f t="shared" si="11"/>
        <v>0</v>
      </c>
      <c r="AI35" s="121">
        <f t="shared" si="11"/>
        <v>0</v>
      </c>
      <c r="AJ35" s="121">
        <f t="shared" si="11"/>
        <v>0</v>
      </c>
      <c r="AK35" s="121">
        <f t="shared" si="11"/>
        <v>0</v>
      </c>
      <c r="AL35" s="121">
        <f t="shared" si="11"/>
        <v>0</v>
      </c>
      <c r="AM35" s="121">
        <f t="shared" si="11"/>
        <v>0</v>
      </c>
      <c r="AN35" s="121">
        <f t="shared" si="11"/>
        <v>0</v>
      </c>
      <c r="AO35" s="121">
        <f t="shared" si="11"/>
        <v>0</v>
      </c>
      <c r="AP35" s="121">
        <f t="shared" si="11"/>
        <v>0</v>
      </c>
      <c r="AQ35" s="121">
        <f t="shared" si="11"/>
        <v>0</v>
      </c>
      <c r="AR35" s="121">
        <f t="shared" si="11"/>
        <v>0</v>
      </c>
      <c r="AS35" s="121">
        <f t="shared" si="11"/>
        <v>0</v>
      </c>
      <c r="AT35" s="121">
        <f t="shared" si="11"/>
        <v>0</v>
      </c>
      <c r="AU35" s="121">
        <f t="shared" si="11"/>
        <v>0</v>
      </c>
      <c r="AV35" s="121">
        <f t="shared" si="11"/>
        <v>0</v>
      </c>
      <c r="AW35" s="121">
        <f t="shared" si="11"/>
        <v>0</v>
      </c>
      <c r="AX35" s="121">
        <f t="shared" si="11"/>
        <v>0</v>
      </c>
      <c r="AY35" s="121">
        <f t="shared" si="11"/>
        <v>0</v>
      </c>
      <c r="AZ35" s="121">
        <f t="shared" si="11"/>
        <v>0</v>
      </c>
      <c r="BA35" s="121">
        <f t="shared" si="11"/>
        <v>0</v>
      </c>
      <c r="BB35" s="121">
        <f t="shared" si="11"/>
        <v>0</v>
      </c>
      <c r="BC35" s="121">
        <f t="shared" si="11"/>
        <v>0</v>
      </c>
      <c r="BD35" s="121">
        <f t="shared" si="11"/>
        <v>0</v>
      </c>
      <c r="BE35" s="121">
        <f t="shared" si="11"/>
        <v>0</v>
      </c>
      <c r="BF35" s="121">
        <f t="shared" si="11"/>
        <v>0</v>
      </c>
      <c r="BG35" s="121">
        <f t="shared" si="11"/>
        <v>0</v>
      </c>
      <c r="BH35" s="121">
        <f t="shared" si="11"/>
        <v>0</v>
      </c>
      <c r="BI35" s="121">
        <f t="shared" si="11"/>
        <v>0</v>
      </c>
    </row>
    <row r="36" spans="1:61">
      <c r="A36" s="448"/>
      <c r="B36" s="449"/>
      <c r="C36" s="449"/>
      <c r="D36" s="450"/>
      <c r="E36" s="452" t="s">
        <v>238</v>
      </c>
      <c r="F36" s="139">
        <f xml:space="preserve"> SUM(J35:BI35)</f>
        <v>0</v>
      </c>
      <c r="G36" s="451" t="s">
        <v>105</v>
      </c>
      <c r="H36" s="451"/>
      <c r="I36" s="452"/>
      <c r="J36" s="451"/>
      <c r="K36" s="451"/>
      <c r="L36" s="451"/>
      <c r="M36" s="451"/>
      <c r="N36" s="451"/>
      <c r="O36" s="451"/>
      <c r="P36" s="451"/>
      <c r="Q36" s="451"/>
      <c r="R36" s="451"/>
      <c r="S36" s="451"/>
      <c r="T36" s="453"/>
      <c r="U36" s="453"/>
      <c r="V36" s="453"/>
      <c r="W36" s="453"/>
      <c r="X36" s="453"/>
      <c r="Y36" s="453"/>
      <c r="Z36" s="453"/>
      <c r="AA36" s="453"/>
      <c r="AB36" s="451"/>
      <c r="AC36" s="451"/>
      <c r="AD36" s="453"/>
      <c r="AE36" s="453"/>
      <c r="AF36" s="451"/>
      <c r="AG36" s="451"/>
      <c r="AH36" s="453"/>
      <c r="AI36" s="453"/>
      <c r="AJ36" s="451"/>
      <c r="AK36" s="451"/>
      <c r="AL36" s="453"/>
      <c r="AM36" s="453"/>
      <c r="AN36" s="451"/>
      <c r="AO36" s="451"/>
      <c r="AP36" s="453"/>
      <c r="AQ36" s="453"/>
      <c r="AR36" s="451"/>
      <c r="AS36" s="453"/>
      <c r="AT36" s="453"/>
      <c r="AU36" s="451"/>
      <c r="AV36" s="453"/>
      <c r="AW36" s="453"/>
      <c r="AX36" s="451"/>
      <c r="AY36" s="453"/>
      <c r="AZ36" s="453"/>
      <c r="BA36" s="451"/>
      <c r="BB36" s="453"/>
      <c r="BC36" s="453"/>
      <c r="BD36" s="451"/>
      <c r="BE36" s="453"/>
      <c r="BF36" s="453"/>
      <c r="BG36" s="451"/>
      <c r="BH36" s="453"/>
      <c r="BI36" s="453"/>
    </row>
    <row r="37" spans="1:61">
      <c r="A37" s="448"/>
      <c r="B37" s="449"/>
      <c r="C37" s="449"/>
      <c r="D37" s="450"/>
      <c r="E37" s="451"/>
      <c r="F37" s="451"/>
      <c r="G37" s="451"/>
      <c r="H37" s="451"/>
      <c r="I37" s="452"/>
      <c r="J37" s="451"/>
      <c r="K37" s="451"/>
      <c r="L37" s="451"/>
      <c r="M37" s="451"/>
      <c r="N37" s="451"/>
      <c r="O37" s="451"/>
      <c r="P37" s="451"/>
      <c r="Q37" s="451"/>
      <c r="R37" s="451"/>
      <c r="S37" s="451"/>
      <c r="T37" s="453"/>
      <c r="U37" s="453"/>
      <c r="V37" s="453"/>
      <c r="W37" s="453"/>
      <c r="X37" s="453"/>
      <c r="Y37" s="453"/>
      <c r="Z37" s="453"/>
      <c r="AA37" s="453"/>
      <c r="AB37" s="451"/>
      <c r="AC37" s="451"/>
      <c r="AD37" s="453"/>
      <c r="AE37" s="453"/>
      <c r="AF37" s="451"/>
      <c r="AG37" s="451"/>
      <c r="AH37" s="453"/>
      <c r="AI37" s="453"/>
      <c r="AJ37" s="451"/>
      <c r="AK37" s="451"/>
      <c r="AL37" s="453"/>
      <c r="AM37" s="453"/>
      <c r="AN37" s="451"/>
      <c r="AO37" s="451"/>
      <c r="AP37" s="453"/>
      <c r="AQ37" s="453"/>
      <c r="AR37" s="451"/>
      <c r="AS37" s="453"/>
      <c r="AT37" s="453"/>
      <c r="AU37" s="451"/>
      <c r="AV37" s="453"/>
      <c r="AW37" s="453"/>
      <c r="AX37" s="451"/>
      <c r="AY37" s="453"/>
      <c r="AZ37" s="453"/>
      <c r="BA37" s="451"/>
      <c r="BB37" s="453"/>
      <c r="BC37" s="453"/>
      <c r="BD37" s="451"/>
      <c r="BE37" s="453"/>
      <c r="BF37" s="453"/>
      <c r="BG37" s="451"/>
      <c r="BH37" s="453"/>
      <c r="BI37" s="453"/>
    </row>
    <row r="38" spans="1:61">
      <c r="A38" s="448"/>
      <c r="B38" s="449"/>
      <c r="C38" s="449"/>
      <c r="D38" s="450"/>
      <c r="E38" s="452" t="str">
        <f xml:space="preserve"> E$36</f>
        <v>Total NPV of economic profit for export 1 (2017-18 FYA CPIH deflated)</v>
      </c>
      <c r="F38" s="121">
        <f t="shared" ref="F38:BI38" si="12" xml:space="preserve"> F$36</f>
        <v>0</v>
      </c>
      <c r="G38" s="452" t="str">
        <f t="shared" si="12"/>
        <v>£m</v>
      </c>
      <c r="H38" s="452">
        <f t="shared" si="12"/>
        <v>0</v>
      </c>
      <c r="I38" s="452">
        <f t="shared" si="12"/>
        <v>0</v>
      </c>
      <c r="J38" s="452">
        <f t="shared" si="12"/>
        <v>0</v>
      </c>
      <c r="K38" s="452">
        <f t="shared" si="12"/>
        <v>0</v>
      </c>
      <c r="L38" s="452">
        <f t="shared" si="12"/>
        <v>0</v>
      </c>
      <c r="M38" s="452">
        <f t="shared" si="12"/>
        <v>0</v>
      </c>
      <c r="N38" s="452">
        <f t="shared" si="12"/>
        <v>0</v>
      </c>
      <c r="O38" s="452">
        <f t="shared" si="12"/>
        <v>0</v>
      </c>
      <c r="P38" s="452">
        <f t="shared" si="12"/>
        <v>0</v>
      </c>
      <c r="Q38" s="452">
        <f t="shared" si="12"/>
        <v>0</v>
      </c>
      <c r="R38" s="452">
        <f t="shared" si="12"/>
        <v>0</v>
      </c>
      <c r="S38" s="452">
        <f t="shared" si="12"/>
        <v>0</v>
      </c>
      <c r="T38" s="452">
        <f t="shared" si="12"/>
        <v>0</v>
      </c>
      <c r="U38" s="452">
        <f t="shared" si="12"/>
        <v>0</v>
      </c>
      <c r="V38" s="452">
        <f t="shared" si="12"/>
        <v>0</v>
      </c>
      <c r="W38" s="452">
        <f t="shared" si="12"/>
        <v>0</v>
      </c>
      <c r="X38" s="452">
        <f t="shared" si="12"/>
        <v>0</v>
      </c>
      <c r="Y38" s="452">
        <f t="shared" si="12"/>
        <v>0</v>
      </c>
      <c r="Z38" s="452">
        <f t="shared" si="12"/>
        <v>0</v>
      </c>
      <c r="AA38" s="452">
        <f t="shared" si="12"/>
        <v>0</v>
      </c>
      <c r="AB38" s="452">
        <f t="shared" si="12"/>
        <v>0</v>
      </c>
      <c r="AC38" s="452">
        <f t="shared" si="12"/>
        <v>0</v>
      </c>
      <c r="AD38" s="452">
        <f t="shared" si="12"/>
        <v>0</v>
      </c>
      <c r="AE38" s="452">
        <f t="shared" si="12"/>
        <v>0</v>
      </c>
      <c r="AF38" s="452">
        <f t="shared" si="12"/>
        <v>0</v>
      </c>
      <c r="AG38" s="452">
        <f t="shared" si="12"/>
        <v>0</v>
      </c>
      <c r="AH38" s="452">
        <f t="shared" si="12"/>
        <v>0</v>
      </c>
      <c r="AI38" s="452">
        <f t="shared" si="12"/>
        <v>0</v>
      </c>
      <c r="AJ38" s="452">
        <f t="shared" si="12"/>
        <v>0</v>
      </c>
      <c r="AK38" s="452">
        <f t="shared" si="12"/>
        <v>0</v>
      </c>
      <c r="AL38" s="452">
        <f t="shared" si="12"/>
        <v>0</v>
      </c>
      <c r="AM38" s="452">
        <f t="shared" si="12"/>
        <v>0</v>
      </c>
      <c r="AN38" s="452">
        <f t="shared" si="12"/>
        <v>0</v>
      </c>
      <c r="AO38" s="452">
        <f t="shared" si="12"/>
        <v>0</v>
      </c>
      <c r="AP38" s="452">
        <f t="shared" si="12"/>
        <v>0</v>
      </c>
      <c r="AQ38" s="452">
        <f t="shared" si="12"/>
        <v>0</v>
      </c>
      <c r="AR38" s="452">
        <f t="shared" si="12"/>
        <v>0</v>
      </c>
      <c r="AS38" s="452">
        <f t="shared" si="12"/>
        <v>0</v>
      </c>
      <c r="AT38" s="452">
        <f t="shared" si="12"/>
        <v>0</v>
      </c>
      <c r="AU38" s="452">
        <f t="shared" si="12"/>
        <v>0</v>
      </c>
      <c r="AV38" s="452">
        <f t="shared" si="12"/>
        <v>0</v>
      </c>
      <c r="AW38" s="452">
        <f t="shared" si="12"/>
        <v>0</v>
      </c>
      <c r="AX38" s="452">
        <f t="shared" si="12"/>
        <v>0</v>
      </c>
      <c r="AY38" s="452">
        <f t="shared" si="12"/>
        <v>0</v>
      </c>
      <c r="AZ38" s="452">
        <f t="shared" si="12"/>
        <v>0</v>
      </c>
      <c r="BA38" s="452">
        <f t="shared" si="12"/>
        <v>0</v>
      </c>
      <c r="BB38" s="452">
        <f t="shared" si="12"/>
        <v>0</v>
      </c>
      <c r="BC38" s="452">
        <f t="shared" si="12"/>
        <v>0</v>
      </c>
      <c r="BD38" s="452">
        <f t="shared" si="12"/>
        <v>0</v>
      </c>
      <c r="BE38" s="452">
        <f t="shared" si="12"/>
        <v>0</v>
      </c>
      <c r="BF38" s="452">
        <f t="shared" si="12"/>
        <v>0</v>
      </c>
      <c r="BG38" s="452">
        <f t="shared" si="12"/>
        <v>0</v>
      </c>
      <c r="BH38" s="452">
        <f t="shared" si="12"/>
        <v>0</v>
      </c>
      <c r="BI38" s="452">
        <f t="shared" si="12"/>
        <v>0</v>
      </c>
    </row>
    <row r="39" spans="1:61">
      <c r="A39" s="448"/>
      <c r="B39" s="449"/>
      <c r="C39" s="449"/>
      <c r="D39" s="450"/>
      <c r="E39" s="469" t="str">
        <f xml:space="preserve"> InpR!E$19</f>
        <v>Proportion of NPV of economic profit for the company</v>
      </c>
      <c r="F39" s="407">
        <f xml:space="preserve"> InpR!F$19</f>
        <v>0.5</v>
      </c>
      <c r="G39" s="469" t="str">
        <f xml:space="preserve"> InpR!G$19</f>
        <v>%</v>
      </c>
      <c r="H39" s="469"/>
      <c r="I39" s="469"/>
      <c r="J39" s="469"/>
      <c r="K39" s="469"/>
      <c r="L39" s="469"/>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69"/>
      <c r="AL39" s="469"/>
      <c r="AM39" s="469"/>
      <c r="AN39" s="469"/>
      <c r="AO39" s="469"/>
      <c r="AP39" s="469"/>
      <c r="AQ39" s="469"/>
      <c r="AR39" s="469"/>
      <c r="AS39" s="469"/>
      <c r="AT39" s="469"/>
      <c r="AU39" s="469"/>
      <c r="AV39" s="469"/>
      <c r="AW39" s="469"/>
      <c r="AX39" s="469"/>
      <c r="AY39" s="469"/>
      <c r="AZ39" s="469"/>
      <c r="BA39" s="469"/>
      <c r="BB39" s="469"/>
      <c r="BC39" s="469"/>
      <c r="BD39" s="469"/>
      <c r="BE39" s="469"/>
      <c r="BF39" s="469"/>
      <c r="BG39" s="469"/>
      <c r="BH39" s="469"/>
      <c r="BI39" s="469"/>
    </row>
    <row r="40" spans="1:61">
      <c r="A40" s="448"/>
      <c r="B40" s="449"/>
      <c r="C40" s="449"/>
      <c r="D40" s="450"/>
      <c r="E40" s="452" t="s">
        <v>239</v>
      </c>
      <c r="F40" s="139">
        <f xml:space="preserve"> F38 * F39</f>
        <v>0</v>
      </c>
      <c r="G40" s="451" t="s">
        <v>105</v>
      </c>
      <c r="H40" s="451"/>
      <c r="I40" s="452"/>
      <c r="J40" s="451"/>
      <c r="K40" s="451"/>
      <c r="L40" s="451"/>
      <c r="M40" s="451"/>
      <c r="N40" s="451"/>
      <c r="O40" s="451"/>
      <c r="P40" s="451"/>
      <c r="Q40" s="451"/>
      <c r="R40" s="451"/>
      <c r="S40" s="451"/>
      <c r="T40" s="453"/>
      <c r="U40" s="453"/>
      <c r="V40" s="453"/>
      <c r="W40" s="453"/>
      <c r="X40" s="453"/>
      <c r="Y40" s="453"/>
      <c r="Z40" s="453"/>
      <c r="AA40" s="453"/>
      <c r="AB40" s="451"/>
      <c r="AC40" s="451"/>
      <c r="AD40" s="453"/>
      <c r="AE40" s="453"/>
      <c r="AF40" s="451"/>
      <c r="AG40" s="451"/>
      <c r="AH40" s="453"/>
      <c r="AI40" s="453"/>
      <c r="AJ40" s="451"/>
      <c r="AK40" s="451"/>
      <c r="AL40" s="453"/>
      <c r="AM40" s="453"/>
      <c r="AN40" s="451"/>
      <c r="AO40" s="451"/>
      <c r="AP40" s="453"/>
      <c r="AQ40" s="453"/>
      <c r="AR40" s="451"/>
      <c r="AS40" s="453"/>
      <c r="AT40" s="453"/>
      <c r="AU40" s="451"/>
      <c r="AV40" s="453"/>
      <c r="AW40" s="453"/>
      <c r="AX40" s="451"/>
      <c r="AY40" s="453"/>
      <c r="AZ40" s="453"/>
      <c r="BA40" s="451"/>
      <c r="BB40" s="453"/>
      <c r="BC40" s="453"/>
      <c r="BD40" s="451"/>
      <c r="BE40" s="453"/>
      <c r="BF40" s="453"/>
      <c r="BG40" s="451"/>
      <c r="BH40" s="453"/>
      <c r="BI40" s="453"/>
    </row>
    <row r="41" spans="1:61">
      <c r="A41" s="448"/>
      <c r="B41" s="449"/>
      <c r="C41" s="449"/>
      <c r="D41" s="450"/>
      <c r="E41" s="452"/>
      <c r="F41" s="451"/>
      <c r="G41" s="451"/>
      <c r="H41" s="451"/>
      <c r="I41" s="452"/>
      <c r="J41" s="451"/>
      <c r="K41" s="451"/>
      <c r="L41" s="451"/>
      <c r="M41" s="451"/>
      <c r="N41" s="451"/>
      <c r="O41" s="451"/>
      <c r="P41" s="451"/>
      <c r="Q41" s="451"/>
      <c r="R41" s="451"/>
      <c r="S41" s="451"/>
      <c r="T41" s="453"/>
      <c r="U41" s="453"/>
      <c r="V41" s="453"/>
      <c r="W41" s="453"/>
      <c r="X41" s="453"/>
      <c r="Y41" s="453"/>
      <c r="Z41" s="453"/>
      <c r="AA41" s="453"/>
      <c r="AB41" s="451"/>
      <c r="AC41" s="451"/>
      <c r="AD41" s="453"/>
      <c r="AE41" s="453"/>
      <c r="AF41" s="451"/>
      <c r="AG41" s="451"/>
      <c r="AH41" s="453"/>
      <c r="AI41" s="453"/>
      <c r="AJ41" s="451"/>
      <c r="AK41" s="451"/>
      <c r="AL41" s="453"/>
      <c r="AM41" s="453"/>
      <c r="AN41" s="451"/>
      <c r="AO41" s="451"/>
      <c r="AP41" s="453"/>
      <c r="AQ41" s="453"/>
      <c r="AR41" s="451"/>
      <c r="AS41" s="453"/>
      <c r="AT41" s="453"/>
      <c r="AU41" s="451"/>
      <c r="AV41" s="453"/>
      <c r="AW41" s="453"/>
      <c r="AX41" s="451"/>
      <c r="AY41" s="453"/>
      <c r="AZ41" s="453"/>
      <c r="BA41" s="451"/>
      <c r="BB41" s="453"/>
      <c r="BC41" s="453"/>
      <c r="BD41" s="451"/>
      <c r="BE41" s="453"/>
      <c r="BF41" s="453"/>
      <c r="BG41" s="451"/>
      <c r="BH41" s="453"/>
      <c r="BI41" s="453"/>
    </row>
    <row r="42" spans="1:61">
      <c r="A42" s="454"/>
      <c r="B42" s="453"/>
      <c r="C42" s="470" t="s">
        <v>240</v>
      </c>
      <c r="D42" s="455"/>
      <c r="E42" s="453"/>
      <c r="F42" s="453"/>
      <c r="G42" s="453"/>
      <c r="H42" s="453"/>
      <c r="I42" s="459"/>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453"/>
      <c r="AR42" s="453"/>
      <c r="AS42" s="453"/>
      <c r="AT42" s="453"/>
      <c r="AU42" s="453"/>
      <c r="AV42" s="453"/>
      <c r="AW42" s="453"/>
      <c r="AX42" s="453"/>
      <c r="AY42" s="453"/>
      <c r="AZ42" s="453"/>
      <c r="BA42" s="453"/>
      <c r="BB42" s="453"/>
      <c r="BC42" s="453"/>
      <c r="BD42" s="453"/>
      <c r="BE42" s="453"/>
      <c r="BF42" s="453"/>
      <c r="BG42" s="453"/>
      <c r="BH42" s="453"/>
      <c r="BI42" s="453"/>
    </row>
    <row r="43" spans="1:61">
      <c r="A43" s="448"/>
      <c r="B43" s="449"/>
      <c r="C43" s="449"/>
      <c r="D43" s="450"/>
      <c r="E43" s="451"/>
      <c r="F43" s="451"/>
      <c r="G43" s="451"/>
      <c r="H43" s="451"/>
      <c r="I43" s="452"/>
      <c r="J43" s="451"/>
      <c r="K43" s="451"/>
      <c r="L43" s="451"/>
      <c r="M43" s="451"/>
      <c r="N43" s="451"/>
      <c r="O43" s="451"/>
      <c r="P43" s="451"/>
      <c r="Q43" s="451"/>
      <c r="R43" s="451"/>
      <c r="S43" s="451"/>
      <c r="T43" s="453"/>
      <c r="U43" s="453"/>
      <c r="V43" s="453"/>
      <c r="W43" s="453"/>
      <c r="X43" s="453"/>
      <c r="Y43" s="453"/>
      <c r="Z43" s="453"/>
      <c r="AA43" s="453"/>
      <c r="AB43" s="451"/>
      <c r="AC43" s="451"/>
      <c r="AD43" s="453"/>
      <c r="AE43" s="453"/>
      <c r="AF43" s="451"/>
      <c r="AG43" s="451"/>
      <c r="AH43" s="453"/>
      <c r="AI43" s="453"/>
      <c r="AJ43" s="451"/>
      <c r="AK43" s="451"/>
      <c r="AL43" s="453"/>
      <c r="AM43" s="453"/>
      <c r="AN43" s="451"/>
      <c r="AO43" s="451"/>
      <c r="AP43" s="453"/>
      <c r="AQ43" s="453"/>
      <c r="AR43" s="451"/>
      <c r="AS43" s="453"/>
      <c r="AT43" s="453"/>
      <c r="AU43" s="451"/>
      <c r="AV43" s="453"/>
      <c r="AW43" s="453"/>
      <c r="AX43" s="451"/>
      <c r="AY43" s="453"/>
      <c r="AZ43" s="453"/>
      <c r="BA43" s="451"/>
      <c r="BB43" s="453"/>
      <c r="BC43" s="453"/>
      <c r="BD43" s="451"/>
      <c r="BE43" s="453"/>
      <c r="BF43" s="453"/>
      <c r="BG43" s="451"/>
      <c r="BH43" s="453"/>
      <c r="BI43" s="453"/>
    </row>
    <row r="44" spans="1:61">
      <c r="A44" s="471"/>
      <c r="B44" s="466"/>
      <c r="C44" s="466"/>
      <c r="D44" s="472"/>
      <c r="E44" s="458" t="str">
        <f xml:space="preserve"> InpR!E$37</f>
        <v>First year to include in cap calculation</v>
      </c>
      <c r="F44" s="519">
        <f xml:space="preserve"> InpR!F$37</f>
        <v>2021</v>
      </c>
      <c r="G44" s="458" t="str">
        <f xml:space="preserve"> InpR!G$37</f>
        <v>Year</v>
      </c>
      <c r="H44" s="458">
        <f xml:space="preserve"> InpR!H$37</f>
        <v>0</v>
      </c>
      <c r="I44" s="458">
        <f xml:space="preserve"> InpR!I$37</f>
        <v>0</v>
      </c>
      <c r="J44" s="458">
        <f xml:space="preserve"> InpR!J$37</f>
        <v>0</v>
      </c>
      <c r="K44" s="458">
        <f xml:space="preserve"> InpR!K$37</f>
        <v>0</v>
      </c>
      <c r="L44" s="458">
        <f xml:space="preserve"> InpR!L$37</f>
        <v>0</v>
      </c>
      <c r="M44" s="458">
        <f xml:space="preserve"> InpR!M$37</f>
        <v>0</v>
      </c>
      <c r="N44" s="458">
        <f xml:space="preserve"> InpR!N$37</f>
        <v>0</v>
      </c>
      <c r="O44" s="458">
        <f xml:space="preserve"> InpR!O$37</f>
        <v>0</v>
      </c>
      <c r="P44" s="458">
        <f xml:space="preserve"> InpR!P$37</f>
        <v>0</v>
      </c>
      <c r="Q44" s="458">
        <f xml:space="preserve"> InpR!Q$37</f>
        <v>0</v>
      </c>
      <c r="R44" s="458">
        <f xml:space="preserve"> InpR!R$37</f>
        <v>0</v>
      </c>
      <c r="S44" s="458">
        <f xml:space="preserve"> InpR!S$37</f>
        <v>0</v>
      </c>
      <c r="T44" s="458">
        <f xml:space="preserve"> InpR!T$37</f>
        <v>0</v>
      </c>
      <c r="U44" s="458">
        <f xml:space="preserve"> InpR!U$37</f>
        <v>0</v>
      </c>
      <c r="V44" s="458">
        <f xml:space="preserve"> InpR!V$37</f>
        <v>0</v>
      </c>
      <c r="W44" s="458">
        <f xml:space="preserve"> InpR!W$37</f>
        <v>0</v>
      </c>
      <c r="X44" s="458">
        <f xml:space="preserve"> InpR!X$37</f>
        <v>0</v>
      </c>
      <c r="Y44" s="458">
        <f xml:space="preserve"> InpR!Y$37</f>
        <v>0</v>
      </c>
      <c r="Z44" s="458">
        <f xml:space="preserve"> InpR!Z$37</f>
        <v>0</v>
      </c>
      <c r="AA44" s="458">
        <f xml:space="preserve"> InpR!AA$37</f>
        <v>0</v>
      </c>
      <c r="AB44" s="458">
        <f xml:space="preserve"> InpR!AB$37</f>
        <v>0</v>
      </c>
      <c r="AC44" s="458">
        <f xml:space="preserve"> InpR!AC$37</f>
        <v>0</v>
      </c>
      <c r="AD44" s="458">
        <f xml:space="preserve"> InpR!AD$37</f>
        <v>0</v>
      </c>
      <c r="AE44" s="458">
        <f xml:space="preserve"> InpR!AE$37</f>
        <v>0</v>
      </c>
      <c r="AF44" s="458">
        <f xml:space="preserve"> InpR!AF$37</f>
        <v>0</v>
      </c>
      <c r="AG44" s="458">
        <f xml:space="preserve"> InpR!AG$37</f>
        <v>0</v>
      </c>
      <c r="AH44" s="458">
        <f xml:space="preserve"> InpR!AH$37</f>
        <v>0</v>
      </c>
      <c r="AI44" s="458">
        <f xml:space="preserve"> InpR!AI$37</f>
        <v>0</v>
      </c>
      <c r="AJ44" s="458">
        <f xml:space="preserve"> InpR!AJ$37</f>
        <v>0</v>
      </c>
      <c r="AK44" s="458">
        <f xml:space="preserve"> InpR!AK$37</f>
        <v>0</v>
      </c>
      <c r="AL44" s="458">
        <f xml:space="preserve"> InpR!AL$37</f>
        <v>0</v>
      </c>
      <c r="AM44" s="458">
        <f xml:space="preserve"> InpR!AM$37</f>
        <v>0</v>
      </c>
      <c r="AN44" s="458">
        <f xml:space="preserve"> InpR!AN$37</f>
        <v>0</v>
      </c>
      <c r="AO44" s="458">
        <f xml:space="preserve"> InpR!AO$37</f>
        <v>0</v>
      </c>
      <c r="AP44" s="458">
        <f xml:space="preserve"> InpR!AP$37</f>
        <v>0</v>
      </c>
      <c r="AQ44" s="458">
        <f xml:space="preserve"> InpR!AQ$37</f>
        <v>0</v>
      </c>
      <c r="AR44" s="458">
        <f xml:space="preserve"> InpR!AR$37</f>
        <v>0</v>
      </c>
      <c r="AS44" s="458">
        <f xml:space="preserve"> InpR!AS$37</f>
        <v>0</v>
      </c>
      <c r="AT44" s="458">
        <f xml:space="preserve"> InpR!AT$37</f>
        <v>0</v>
      </c>
      <c r="AU44" s="458">
        <f xml:space="preserve"> InpR!AU$37</f>
        <v>0</v>
      </c>
      <c r="AV44" s="458">
        <f xml:space="preserve"> InpR!AV$37</f>
        <v>0</v>
      </c>
      <c r="AW44" s="458">
        <f xml:space="preserve"> InpR!AW$37</f>
        <v>0</v>
      </c>
      <c r="AX44" s="458">
        <f xml:space="preserve"> InpR!AX$37</f>
        <v>0</v>
      </c>
      <c r="AY44" s="458">
        <f xml:space="preserve"> InpR!AY$37</f>
        <v>0</v>
      </c>
      <c r="AZ44" s="458">
        <f xml:space="preserve"> InpR!AZ$37</f>
        <v>0</v>
      </c>
      <c r="BA44" s="458">
        <f xml:space="preserve"> InpR!BA$37</f>
        <v>0</v>
      </c>
      <c r="BB44" s="458">
        <f xml:space="preserve"> InpR!BB$37</f>
        <v>0</v>
      </c>
      <c r="BC44" s="458">
        <f xml:space="preserve"> InpR!BC$37</f>
        <v>0</v>
      </c>
      <c r="BD44" s="458">
        <f xml:space="preserve"> InpR!BD$37</f>
        <v>0</v>
      </c>
      <c r="BE44" s="458">
        <f xml:space="preserve"> InpR!BE$37</f>
        <v>0</v>
      </c>
      <c r="BF44" s="458">
        <f xml:space="preserve"> InpR!BF$37</f>
        <v>0</v>
      </c>
      <c r="BG44" s="458">
        <f xml:space="preserve"> InpR!BG$37</f>
        <v>0</v>
      </c>
      <c r="BH44" s="458">
        <f xml:space="preserve"> InpR!BH$37</f>
        <v>0</v>
      </c>
      <c r="BI44" s="458">
        <f xml:space="preserve"> InpR!BI$37</f>
        <v>0</v>
      </c>
    </row>
    <row r="45" spans="1:61">
      <c r="A45" s="471"/>
      <c r="B45" s="466"/>
      <c r="C45" s="466"/>
      <c r="D45" s="472"/>
      <c r="E45" s="458" t="str">
        <f xml:space="preserve"> InpR!E$38</f>
        <v>Last year to include in cap calculation</v>
      </c>
      <c r="F45" s="519">
        <f xml:space="preserve"> InpR!F$38</f>
        <v>2025</v>
      </c>
      <c r="G45" s="458" t="str">
        <f xml:space="preserve"> InpR!G$38</f>
        <v>Year</v>
      </c>
      <c r="H45" s="458">
        <f xml:space="preserve"> InpR!H$38</f>
        <v>0</v>
      </c>
      <c r="I45" s="458">
        <f xml:space="preserve"> InpR!I$38</f>
        <v>0</v>
      </c>
      <c r="J45" s="458">
        <f xml:space="preserve"> InpR!J$38</f>
        <v>0</v>
      </c>
      <c r="K45" s="458">
        <f xml:space="preserve"> InpR!K$38</f>
        <v>0</v>
      </c>
      <c r="L45" s="458">
        <f xml:space="preserve"> InpR!L$38</f>
        <v>0</v>
      </c>
      <c r="M45" s="458">
        <f xml:space="preserve"> InpR!M$38</f>
        <v>0</v>
      </c>
      <c r="N45" s="458">
        <f xml:space="preserve"> InpR!N$38</f>
        <v>0</v>
      </c>
      <c r="O45" s="458">
        <f xml:space="preserve"> InpR!O$38</f>
        <v>0</v>
      </c>
      <c r="P45" s="458">
        <f xml:space="preserve"> InpR!P$38</f>
        <v>0</v>
      </c>
      <c r="Q45" s="458">
        <f xml:space="preserve"> InpR!Q$38</f>
        <v>0</v>
      </c>
      <c r="R45" s="458">
        <f xml:space="preserve"> InpR!R$38</f>
        <v>0</v>
      </c>
      <c r="S45" s="458">
        <f xml:space="preserve"> InpR!S$38</f>
        <v>0</v>
      </c>
      <c r="T45" s="458">
        <f xml:space="preserve"> InpR!T$38</f>
        <v>0</v>
      </c>
      <c r="U45" s="458">
        <f xml:space="preserve"> InpR!U$38</f>
        <v>0</v>
      </c>
      <c r="V45" s="458">
        <f xml:space="preserve"> InpR!V$38</f>
        <v>0</v>
      </c>
      <c r="W45" s="458">
        <f xml:space="preserve"> InpR!W$38</f>
        <v>0</v>
      </c>
      <c r="X45" s="458">
        <f xml:space="preserve"> InpR!X$38</f>
        <v>0</v>
      </c>
      <c r="Y45" s="458">
        <f xml:space="preserve"> InpR!Y$38</f>
        <v>0</v>
      </c>
      <c r="Z45" s="458">
        <f xml:space="preserve"> InpR!Z$38</f>
        <v>0</v>
      </c>
      <c r="AA45" s="458">
        <f xml:space="preserve"> InpR!AA$38</f>
        <v>0</v>
      </c>
      <c r="AB45" s="458">
        <f xml:space="preserve"> InpR!AB$38</f>
        <v>0</v>
      </c>
      <c r="AC45" s="458">
        <f xml:space="preserve"> InpR!AC$38</f>
        <v>0</v>
      </c>
      <c r="AD45" s="458">
        <f xml:space="preserve"> InpR!AD$38</f>
        <v>0</v>
      </c>
      <c r="AE45" s="458">
        <f xml:space="preserve"> InpR!AE$38</f>
        <v>0</v>
      </c>
      <c r="AF45" s="458">
        <f xml:space="preserve"> InpR!AF$38</f>
        <v>0</v>
      </c>
      <c r="AG45" s="458">
        <f xml:space="preserve"> InpR!AG$38</f>
        <v>0</v>
      </c>
      <c r="AH45" s="458">
        <f xml:space="preserve"> InpR!AH$38</f>
        <v>0</v>
      </c>
      <c r="AI45" s="458">
        <f xml:space="preserve"> InpR!AI$38</f>
        <v>0</v>
      </c>
      <c r="AJ45" s="458">
        <f xml:space="preserve"> InpR!AJ$38</f>
        <v>0</v>
      </c>
      <c r="AK45" s="458">
        <f xml:space="preserve"> InpR!AK$38</f>
        <v>0</v>
      </c>
      <c r="AL45" s="458">
        <f xml:space="preserve"> InpR!AL$38</f>
        <v>0</v>
      </c>
      <c r="AM45" s="458">
        <f xml:space="preserve"> InpR!AM$38</f>
        <v>0</v>
      </c>
      <c r="AN45" s="458">
        <f xml:space="preserve"> InpR!AN$38</f>
        <v>0</v>
      </c>
      <c r="AO45" s="458">
        <f xml:space="preserve"> InpR!AO$38</f>
        <v>0</v>
      </c>
      <c r="AP45" s="458">
        <f xml:space="preserve"> InpR!AP$38</f>
        <v>0</v>
      </c>
      <c r="AQ45" s="458">
        <f xml:space="preserve"> InpR!AQ$38</f>
        <v>0</v>
      </c>
      <c r="AR45" s="458">
        <f xml:space="preserve"> InpR!AR$38</f>
        <v>0</v>
      </c>
      <c r="AS45" s="458">
        <f xml:space="preserve"> InpR!AS$38</f>
        <v>0</v>
      </c>
      <c r="AT45" s="458">
        <f xml:space="preserve"> InpR!AT$38</f>
        <v>0</v>
      </c>
      <c r="AU45" s="458">
        <f xml:space="preserve"> InpR!AU$38</f>
        <v>0</v>
      </c>
      <c r="AV45" s="458">
        <f xml:space="preserve"> InpR!AV$38</f>
        <v>0</v>
      </c>
      <c r="AW45" s="458">
        <f xml:space="preserve"> InpR!AW$38</f>
        <v>0</v>
      </c>
      <c r="AX45" s="458">
        <f xml:space="preserve"> InpR!AX$38</f>
        <v>0</v>
      </c>
      <c r="AY45" s="458">
        <f xml:space="preserve"> InpR!AY$38</f>
        <v>0</v>
      </c>
      <c r="AZ45" s="458">
        <f xml:space="preserve"> InpR!AZ$38</f>
        <v>0</v>
      </c>
      <c r="BA45" s="458">
        <f xml:space="preserve"> InpR!BA$38</f>
        <v>0</v>
      </c>
      <c r="BB45" s="458">
        <f xml:space="preserve"> InpR!BB$38</f>
        <v>0</v>
      </c>
      <c r="BC45" s="458">
        <f xml:space="preserve"> InpR!BC$38</f>
        <v>0</v>
      </c>
      <c r="BD45" s="458">
        <f xml:space="preserve"> InpR!BD$38</f>
        <v>0</v>
      </c>
      <c r="BE45" s="458">
        <f xml:space="preserve"> InpR!BE$38</f>
        <v>0</v>
      </c>
      <c r="BF45" s="458">
        <f xml:space="preserve"> InpR!BF$38</f>
        <v>0</v>
      </c>
      <c r="BG45" s="458">
        <f xml:space="preserve"> InpR!BG$38</f>
        <v>0</v>
      </c>
      <c r="BH45" s="458">
        <f xml:space="preserve"> InpR!BH$38</f>
        <v>0</v>
      </c>
      <c r="BI45" s="458">
        <f xml:space="preserve"> InpR!BI$38</f>
        <v>0</v>
      </c>
    </row>
    <row r="46" spans="1:61">
      <c r="A46" s="473"/>
      <c r="B46" s="474"/>
      <c r="C46" s="474"/>
      <c r="D46" s="475"/>
      <c r="E46" s="463" t="str">
        <f xml:space="preserve"> Time!E$102</f>
        <v>Financial Year Ending</v>
      </c>
      <c r="F46" s="463">
        <f xml:space="preserve"> Time!F$102</f>
        <v>0</v>
      </c>
      <c r="G46" s="463" t="str">
        <f xml:space="preserve"> Time!G$102</f>
        <v xml:space="preserve">Year </v>
      </c>
      <c r="H46" s="463">
        <f xml:space="preserve"> Time!H$102</f>
        <v>0</v>
      </c>
      <c r="I46" s="476">
        <f xml:space="preserve"> Time!I$102</f>
        <v>0</v>
      </c>
      <c r="J46" s="416">
        <f xml:space="preserve"> Time!J$102</f>
        <v>2020</v>
      </c>
      <c r="K46" s="416">
        <f xml:space="preserve"> Time!K$102</f>
        <v>2021</v>
      </c>
      <c r="L46" s="416">
        <f xml:space="preserve"> Time!L$102</f>
        <v>2022</v>
      </c>
      <c r="M46" s="416">
        <f xml:space="preserve"> Time!M$102</f>
        <v>2023</v>
      </c>
      <c r="N46" s="416">
        <f xml:space="preserve"> Time!N$102</f>
        <v>2024</v>
      </c>
      <c r="O46" s="416">
        <f xml:space="preserve"> Time!O$102</f>
        <v>2025</v>
      </c>
      <c r="P46" s="416">
        <f xml:space="preserve"> Time!P$102</f>
        <v>2026</v>
      </c>
      <c r="Q46" s="416">
        <f xml:space="preserve"> Time!Q$102</f>
        <v>2027</v>
      </c>
      <c r="R46" s="416">
        <f xml:space="preserve"> Time!R$102</f>
        <v>2028</v>
      </c>
      <c r="S46" s="416">
        <f xml:space="preserve"> Time!S$102</f>
        <v>2029</v>
      </c>
      <c r="T46" s="416">
        <f xml:space="preserve"> Time!T$102</f>
        <v>2030</v>
      </c>
      <c r="U46" s="416">
        <f xml:space="preserve"> Time!U$102</f>
        <v>2031</v>
      </c>
      <c r="V46" s="416">
        <f xml:space="preserve"> Time!V$102</f>
        <v>2032</v>
      </c>
      <c r="W46" s="416">
        <f xml:space="preserve"> Time!W$102</f>
        <v>2033</v>
      </c>
      <c r="X46" s="416">
        <f xml:space="preserve"> Time!X$102</f>
        <v>2034</v>
      </c>
      <c r="Y46" s="416">
        <f xml:space="preserve"> Time!Y$102</f>
        <v>2035</v>
      </c>
      <c r="Z46" s="416">
        <f xml:space="preserve"> Time!Z$102</f>
        <v>2036</v>
      </c>
      <c r="AA46" s="416">
        <f xml:space="preserve"> Time!AA$102</f>
        <v>2037</v>
      </c>
      <c r="AB46" s="416">
        <f xml:space="preserve"> Time!AB$102</f>
        <v>2038</v>
      </c>
      <c r="AC46" s="416">
        <f xml:space="preserve"> Time!AC$102</f>
        <v>2039</v>
      </c>
      <c r="AD46" s="416">
        <f xml:space="preserve"> Time!AD$102</f>
        <v>2040</v>
      </c>
      <c r="AE46" s="416">
        <f xml:space="preserve"> Time!AE$102</f>
        <v>2041</v>
      </c>
      <c r="AF46" s="416">
        <f xml:space="preserve"> Time!AF$102</f>
        <v>2042</v>
      </c>
      <c r="AG46" s="416">
        <f xml:space="preserve"> Time!AG$102</f>
        <v>2043</v>
      </c>
      <c r="AH46" s="416">
        <f xml:space="preserve"> Time!AH$102</f>
        <v>2044</v>
      </c>
      <c r="AI46" s="416">
        <f xml:space="preserve"> Time!AI$102</f>
        <v>2045</v>
      </c>
      <c r="AJ46" s="416">
        <f xml:space="preserve"> Time!AJ$102</f>
        <v>2046</v>
      </c>
      <c r="AK46" s="416">
        <f xml:space="preserve"> Time!AK$102</f>
        <v>2047</v>
      </c>
      <c r="AL46" s="416">
        <f xml:space="preserve"> Time!AL$102</f>
        <v>2048</v>
      </c>
      <c r="AM46" s="416">
        <f xml:space="preserve"> Time!AM$102</f>
        <v>2049</v>
      </c>
      <c r="AN46" s="416">
        <f xml:space="preserve"> Time!AN$102</f>
        <v>2050</v>
      </c>
      <c r="AO46" s="416">
        <f xml:space="preserve"> Time!AO$102</f>
        <v>2051</v>
      </c>
      <c r="AP46" s="416">
        <f xml:space="preserve"> Time!AP$102</f>
        <v>2052</v>
      </c>
      <c r="AQ46" s="416">
        <f xml:space="preserve"> Time!AQ$102</f>
        <v>2053</v>
      </c>
      <c r="AR46" s="416">
        <f xml:space="preserve"> Time!AR$102</f>
        <v>2054</v>
      </c>
      <c r="AS46" s="416">
        <f xml:space="preserve"> Time!AS$102</f>
        <v>2055</v>
      </c>
      <c r="AT46" s="416">
        <f xml:space="preserve"> Time!AT$102</f>
        <v>2056</v>
      </c>
      <c r="AU46" s="416">
        <f xml:space="preserve"> Time!AU$102</f>
        <v>2057</v>
      </c>
      <c r="AV46" s="416">
        <f xml:space="preserve"> Time!AV$102</f>
        <v>2058</v>
      </c>
      <c r="AW46" s="416">
        <f xml:space="preserve"> Time!AW$102</f>
        <v>2059</v>
      </c>
      <c r="AX46" s="416">
        <f xml:space="preserve"> Time!AX$102</f>
        <v>2060</v>
      </c>
      <c r="AY46" s="416">
        <f xml:space="preserve"> Time!AY$102</f>
        <v>2061</v>
      </c>
      <c r="AZ46" s="416">
        <f xml:space="preserve"> Time!AZ$102</f>
        <v>2062</v>
      </c>
      <c r="BA46" s="416">
        <f xml:space="preserve"> Time!BA$102</f>
        <v>2063</v>
      </c>
      <c r="BB46" s="416">
        <f xml:space="preserve"> Time!BB$102</f>
        <v>2064</v>
      </c>
      <c r="BC46" s="416">
        <f xml:space="preserve"> Time!BC$102</f>
        <v>2065</v>
      </c>
      <c r="BD46" s="416">
        <f xml:space="preserve"> Time!BD$102</f>
        <v>2066</v>
      </c>
      <c r="BE46" s="416">
        <f xml:space="preserve"> Time!BE$102</f>
        <v>2067</v>
      </c>
      <c r="BF46" s="416">
        <f xml:space="preserve"> Time!BF$102</f>
        <v>2068</v>
      </c>
      <c r="BG46" s="416">
        <f xml:space="preserve"> Time!BG$102</f>
        <v>2069</v>
      </c>
      <c r="BH46" s="416">
        <f xml:space="preserve"> Time!BH$102</f>
        <v>2070</v>
      </c>
      <c r="BI46" s="416">
        <f xml:space="preserve"> Time!BI$102</f>
        <v>2071</v>
      </c>
    </row>
    <row r="47" spans="1:61">
      <c r="A47" s="477"/>
      <c r="B47" s="478"/>
      <c r="C47" s="478"/>
      <c r="D47" s="479"/>
      <c r="E47" s="480" t="s">
        <v>241</v>
      </c>
      <c r="F47" s="480"/>
      <c r="G47" s="451" t="s">
        <v>242</v>
      </c>
      <c r="H47" s="480"/>
      <c r="I47" s="481"/>
      <c r="J47" s="525">
        <f xml:space="preserve"> IF( AND( J46 &gt;= $F44, J46 &lt;= $F45), 1, 0 )</f>
        <v>0</v>
      </c>
      <c r="K47" s="525">
        <f t="shared" ref="K47:BI47" si="13" xml:space="preserve"> IF( AND( K46 &gt;= $F44, K46 &lt;= $F45), 1, 0 )</f>
        <v>1</v>
      </c>
      <c r="L47" s="525">
        <f t="shared" si="13"/>
        <v>1</v>
      </c>
      <c r="M47" s="525">
        <f t="shared" si="13"/>
        <v>1</v>
      </c>
      <c r="N47" s="525">
        <f t="shared" si="13"/>
        <v>1</v>
      </c>
      <c r="O47" s="525">
        <f t="shared" si="13"/>
        <v>1</v>
      </c>
      <c r="P47" s="525">
        <f t="shared" si="13"/>
        <v>0</v>
      </c>
      <c r="Q47" s="525">
        <f t="shared" si="13"/>
        <v>0</v>
      </c>
      <c r="R47" s="525">
        <f t="shared" si="13"/>
        <v>0</v>
      </c>
      <c r="S47" s="525">
        <f t="shared" si="13"/>
        <v>0</v>
      </c>
      <c r="T47" s="525">
        <f t="shared" si="13"/>
        <v>0</v>
      </c>
      <c r="U47" s="525">
        <f t="shared" si="13"/>
        <v>0</v>
      </c>
      <c r="V47" s="525">
        <f t="shared" si="13"/>
        <v>0</v>
      </c>
      <c r="W47" s="525">
        <f t="shared" si="13"/>
        <v>0</v>
      </c>
      <c r="X47" s="525">
        <f t="shared" si="13"/>
        <v>0</v>
      </c>
      <c r="Y47" s="525">
        <f t="shared" si="13"/>
        <v>0</v>
      </c>
      <c r="Z47" s="525">
        <f t="shared" si="13"/>
        <v>0</v>
      </c>
      <c r="AA47" s="525">
        <f t="shared" si="13"/>
        <v>0</v>
      </c>
      <c r="AB47" s="525">
        <f t="shared" si="13"/>
        <v>0</v>
      </c>
      <c r="AC47" s="525">
        <f t="shared" si="13"/>
        <v>0</v>
      </c>
      <c r="AD47" s="525">
        <f t="shared" si="13"/>
        <v>0</v>
      </c>
      <c r="AE47" s="525">
        <f t="shared" si="13"/>
        <v>0</v>
      </c>
      <c r="AF47" s="525">
        <f t="shared" si="13"/>
        <v>0</v>
      </c>
      <c r="AG47" s="525">
        <f t="shared" si="13"/>
        <v>0</v>
      </c>
      <c r="AH47" s="525">
        <f t="shared" si="13"/>
        <v>0</v>
      </c>
      <c r="AI47" s="525">
        <f t="shared" si="13"/>
        <v>0</v>
      </c>
      <c r="AJ47" s="525">
        <f t="shared" si="13"/>
        <v>0</v>
      </c>
      <c r="AK47" s="525">
        <f t="shared" si="13"/>
        <v>0</v>
      </c>
      <c r="AL47" s="525">
        <f t="shared" si="13"/>
        <v>0</v>
      </c>
      <c r="AM47" s="525">
        <f t="shared" si="13"/>
        <v>0</v>
      </c>
      <c r="AN47" s="525">
        <f t="shared" si="13"/>
        <v>0</v>
      </c>
      <c r="AO47" s="525">
        <f t="shared" si="13"/>
        <v>0</v>
      </c>
      <c r="AP47" s="525">
        <f t="shared" si="13"/>
        <v>0</v>
      </c>
      <c r="AQ47" s="525">
        <f t="shared" si="13"/>
        <v>0</v>
      </c>
      <c r="AR47" s="525">
        <f t="shared" si="13"/>
        <v>0</v>
      </c>
      <c r="AS47" s="525">
        <f t="shared" si="13"/>
        <v>0</v>
      </c>
      <c r="AT47" s="525">
        <f t="shared" si="13"/>
        <v>0</v>
      </c>
      <c r="AU47" s="525">
        <f t="shared" si="13"/>
        <v>0</v>
      </c>
      <c r="AV47" s="525">
        <f t="shared" si="13"/>
        <v>0</v>
      </c>
      <c r="AW47" s="525">
        <f t="shared" si="13"/>
        <v>0</v>
      </c>
      <c r="AX47" s="525">
        <f t="shared" si="13"/>
        <v>0</v>
      </c>
      <c r="AY47" s="525">
        <f t="shared" si="13"/>
        <v>0</v>
      </c>
      <c r="AZ47" s="525">
        <f t="shared" si="13"/>
        <v>0</v>
      </c>
      <c r="BA47" s="525">
        <f t="shared" si="13"/>
        <v>0</v>
      </c>
      <c r="BB47" s="525">
        <f t="shared" si="13"/>
        <v>0</v>
      </c>
      <c r="BC47" s="525">
        <f t="shared" si="13"/>
        <v>0</v>
      </c>
      <c r="BD47" s="525">
        <f t="shared" si="13"/>
        <v>0</v>
      </c>
      <c r="BE47" s="525">
        <f t="shared" si="13"/>
        <v>0</v>
      </c>
      <c r="BF47" s="525">
        <f t="shared" si="13"/>
        <v>0</v>
      </c>
      <c r="BG47" s="525">
        <f t="shared" si="13"/>
        <v>0</v>
      </c>
      <c r="BH47" s="525">
        <f t="shared" si="13"/>
        <v>0</v>
      </c>
      <c r="BI47" s="525">
        <f t="shared" si="13"/>
        <v>0</v>
      </c>
    </row>
    <row r="48" spans="1:61">
      <c r="A48" s="477"/>
      <c r="B48" s="478"/>
      <c r="C48" s="478"/>
      <c r="D48" s="479"/>
      <c r="E48" s="480"/>
      <c r="F48" s="480"/>
      <c r="G48" s="480"/>
      <c r="H48" s="480"/>
      <c r="I48" s="481"/>
      <c r="J48" s="482"/>
      <c r="K48" s="482"/>
      <c r="L48" s="482"/>
      <c r="M48" s="482"/>
      <c r="N48" s="482"/>
      <c r="O48" s="482"/>
      <c r="P48" s="482"/>
      <c r="Q48" s="482"/>
      <c r="R48" s="482"/>
      <c r="S48" s="482"/>
      <c r="T48" s="482"/>
      <c r="U48" s="482"/>
      <c r="V48" s="482"/>
      <c r="W48" s="482"/>
      <c r="X48" s="482"/>
      <c r="Y48" s="482"/>
      <c r="Z48" s="482"/>
      <c r="AA48" s="482"/>
      <c r="AB48" s="482"/>
      <c r="AC48" s="482"/>
      <c r="AD48" s="482"/>
      <c r="AE48" s="482"/>
      <c r="AF48" s="482"/>
      <c r="AG48" s="482"/>
      <c r="AH48" s="482"/>
      <c r="AI48" s="482"/>
      <c r="AJ48" s="482"/>
      <c r="AK48" s="482"/>
      <c r="AL48" s="482"/>
      <c r="AM48" s="482"/>
      <c r="AN48" s="482"/>
      <c r="AO48" s="482"/>
      <c r="AP48" s="482"/>
      <c r="AQ48" s="482"/>
      <c r="AR48" s="482"/>
      <c r="AS48" s="482"/>
      <c r="AT48" s="482"/>
      <c r="AU48" s="482"/>
      <c r="AV48" s="482"/>
      <c r="AW48" s="482"/>
      <c r="AX48" s="482"/>
      <c r="AY48" s="482"/>
      <c r="AZ48" s="482"/>
      <c r="BA48" s="482"/>
      <c r="BB48" s="482"/>
      <c r="BC48" s="482"/>
      <c r="BD48" s="482"/>
      <c r="BE48" s="482"/>
      <c r="BF48" s="482"/>
      <c r="BG48" s="482"/>
      <c r="BH48" s="482"/>
      <c r="BI48" s="482"/>
    </row>
    <row r="49" spans="1:61">
      <c r="A49" s="483"/>
      <c r="B49" s="484"/>
      <c r="C49" s="484"/>
      <c r="D49" s="485"/>
      <c r="E49" s="486" t="str">
        <f xml:space="preserve"> E$47</f>
        <v>Include in cap calculation for export 1</v>
      </c>
      <c r="F49" s="486">
        <f t="shared" ref="F49:BI49" si="14" xml:space="preserve"> F$47</f>
        <v>0</v>
      </c>
      <c r="G49" s="486" t="str">
        <f t="shared" si="14"/>
        <v>Boolean</v>
      </c>
      <c r="H49" s="486">
        <f t="shared" si="14"/>
        <v>0</v>
      </c>
      <c r="I49" s="486">
        <f t="shared" si="14"/>
        <v>0</v>
      </c>
      <c r="J49" s="33">
        <f t="shared" si="14"/>
        <v>0</v>
      </c>
      <c r="K49" s="33">
        <f t="shared" si="14"/>
        <v>1</v>
      </c>
      <c r="L49" s="33">
        <f t="shared" si="14"/>
        <v>1</v>
      </c>
      <c r="M49" s="33">
        <f t="shared" si="14"/>
        <v>1</v>
      </c>
      <c r="N49" s="33">
        <f t="shared" si="14"/>
        <v>1</v>
      </c>
      <c r="O49" s="33">
        <f t="shared" si="14"/>
        <v>1</v>
      </c>
      <c r="P49" s="33">
        <f t="shared" si="14"/>
        <v>0</v>
      </c>
      <c r="Q49" s="33">
        <f t="shared" si="14"/>
        <v>0</v>
      </c>
      <c r="R49" s="33">
        <f t="shared" si="14"/>
        <v>0</v>
      </c>
      <c r="S49" s="33">
        <f t="shared" si="14"/>
        <v>0</v>
      </c>
      <c r="T49" s="33">
        <f t="shared" si="14"/>
        <v>0</v>
      </c>
      <c r="U49" s="33">
        <f t="shared" si="14"/>
        <v>0</v>
      </c>
      <c r="V49" s="33">
        <f t="shared" si="14"/>
        <v>0</v>
      </c>
      <c r="W49" s="33">
        <f t="shared" si="14"/>
        <v>0</v>
      </c>
      <c r="X49" s="33">
        <f t="shared" si="14"/>
        <v>0</v>
      </c>
      <c r="Y49" s="33">
        <f t="shared" si="14"/>
        <v>0</v>
      </c>
      <c r="Z49" s="33">
        <f t="shared" si="14"/>
        <v>0</v>
      </c>
      <c r="AA49" s="33">
        <f t="shared" si="14"/>
        <v>0</v>
      </c>
      <c r="AB49" s="33">
        <f t="shared" si="14"/>
        <v>0</v>
      </c>
      <c r="AC49" s="33">
        <f t="shared" si="14"/>
        <v>0</v>
      </c>
      <c r="AD49" s="33">
        <f t="shared" si="14"/>
        <v>0</v>
      </c>
      <c r="AE49" s="33">
        <f t="shared" si="14"/>
        <v>0</v>
      </c>
      <c r="AF49" s="33">
        <f t="shared" si="14"/>
        <v>0</v>
      </c>
      <c r="AG49" s="33">
        <f t="shared" si="14"/>
        <v>0</v>
      </c>
      <c r="AH49" s="33">
        <f t="shared" si="14"/>
        <v>0</v>
      </c>
      <c r="AI49" s="33">
        <f t="shared" si="14"/>
        <v>0</v>
      </c>
      <c r="AJ49" s="33">
        <f t="shared" si="14"/>
        <v>0</v>
      </c>
      <c r="AK49" s="33">
        <f t="shared" si="14"/>
        <v>0</v>
      </c>
      <c r="AL49" s="33">
        <f t="shared" si="14"/>
        <v>0</v>
      </c>
      <c r="AM49" s="33">
        <f t="shared" si="14"/>
        <v>0</v>
      </c>
      <c r="AN49" s="33">
        <f t="shared" si="14"/>
        <v>0</v>
      </c>
      <c r="AO49" s="33">
        <f t="shared" si="14"/>
        <v>0</v>
      </c>
      <c r="AP49" s="33">
        <f t="shared" si="14"/>
        <v>0</v>
      </c>
      <c r="AQ49" s="33">
        <f t="shared" si="14"/>
        <v>0</v>
      </c>
      <c r="AR49" s="33">
        <f t="shared" si="14"/>
        <v>0</v>
      </c>
      <c r="AS49" s="33">
        <f t="shared" si="14"/>
        <v>0</v>
      </c>
      <c r="AT49" s="33">
        <f t="shared" si="14"/>
        <v>0</v>
      </c>
      <c r="AU49" s="33">
        <f t="shared" si="14"/>
        <v>0</v>
      </c>
      <c r="AV49" s="33">
        <f t="shared" si="14"/>
        <v>0</v>
      </c>
      <c r="AW49" s="33">
        <f t="shared" si="14"/>
        <v>0</v>
      </c>
      <c r="AX49" s="33">
        <f t="shared" si="14"/>
        <v>0</v>
      </c>
      <c r="AY49" s="33">
        <f t="shared" si="14"/>
        <v>0</v>
      </c>
      <c r="AZ49" s="33">
        <f t="shared" si="14"/>
        <v>0</v>
      </c>
      <c r="BA49" s="33">
        <f t="shared" si="14"/>
        <v>0</v>
      </c>
      <c r="BB49" s="33">
        <f t="shared" si="14"/>
        <v>0</v>
      </c>
      <c r="BC49" s="33">
        <f t="shared" si="14"/>
        <v>0</v>
      </c>
      <c r="BD49" s="33">
        <f t="shared" si="14"/>
        <v>0</v>
      </c>
      <c r="BE49" s="33">
        <f t="shared" si="14"/>
        <v>0</v>
      </c>
      <c r="BF49" s="33">
        <f t="shared" si="14"/>
        <v>0</v>
      </c>
      <c r="BG49" s="33">
        <f t="shared" si="14"/>
        <v>0</v>
      </c>
      <c r="BH49" s="33">
        <f t="shared" si="14"/>
        <v>0</v>
      </c>
      <c r="BI49" s="33">
        <f t="shared" si="14"/>
        <v>0</v>
      </c>
    </row>
    <row r="50" spans="1:61">
      <c r="A50" s="487"/>
      <c r="B50" s="461"/>
      <c r="C50" s="461"/>
      <c r="D50" s="488"/>
      <c r="E50" s="459" t="str">
        <f xml:space="preserve"> E$33</f>
        <v>Discounted economic profit for export 1 (2017-18 FYA CPIH deflated)</v>
      </c>
      <c r="F50" s="459">
        <f t="shared" ref="F50:BI50" si="15" xml:space="preserve"> F$33</f>
        <v>0</v>
      </c>
      <c r="G50" s="459" t="str">
        <f t="shared" si="15"/>
        <v>£m</v>
      </c>
      <c r="H50" s="123">
        <f t="shared" si="15"/>
        <v>0</v>
      </c>
      <c r="I50" s="123">
        <f t="shared" si="15"/>
        <v>0</v>
      </c>
      <c r="J50" s="123">
        <f t="shared" si="15"/>
        <v>0</v>
      </c>
      <c r="K50" s="121">
        <f t="shared" si="15"/>
        <v>0</v>
      </c>
      <c r="L50" s="123">
        <f t="shared" si="15"/>
        <v>0</v>
      </c>
      <c r="M50" s="123">
        <f t="shared" si="15"/>
        <v>0</v>
      </c>
      <c r="N50" s="123">
        <f t="shared" si="15"/>
        <v>0</v>
      </c>
      <c r="O50" s="123">
        <f t="shared" si="15"/>
        <v>0</v>
      </c>
      <c r="P50" s="123">
        <f t="shared" si="15"/>
        <v>0</v>
      </c>
      <c r="Q50" s="123">
        <f t="shared" si="15"/>
        <v>0</v>
      </c>
      <c r="R50" s="123">
        <f t="shared" si="15"/>
        <v>0</v>
      </c>
      <c r="S50" s="123">
        <f t="shared" si="15"/>
        <v>0</v>
      </c>
      <c r="T50" s="123">
        <f t="shared" si="15"/>
        <v>0</v>
      </c>
      <c r="U50" s="123">
        <f t="shared" si="15"/>
        <v>0</v>
      </c>
      <c r="V50" s="123">
        <f t="shared" si="15"/>
        <v>0</v>
      </c>
      <c r="W50" s="123">
        <f t="shared" si="15"/>
        <v>0</v>
      </c>
      <c r="X50" s="123">
        <f t="shared" si="15"/>
        <v>0</v>
      </c>
      <c r="Y50" s="123">
        <f t="shared" si="15"/>
        <v>0</v>
      </c>
      <c r="Z50" s="123">
        <f t="shared" si="15"/>
        <v>0</v>
      </c>
      <c r="AA50" s="123">
        <f t="shared" si="15"/>
        <v>0</v>
      </c>
      <c r="AB50" s="123">
        <f t="shared" si="15"/>
        <v>0</v>
      </c>
      <c r="AC50" s="123">
        <f t="shared" si="15"/>
        <v>0</v>
      </c>
      <c r="AD50" s="123">
        <f t="shared" si="15"/>
        <v>0</v>
      </c>
      <c r="AE50" s="123">
        <f t="shared" si="15"/>
        <v>0</v>
      </c>
      <c r="AF50" s="123">
        <f t="shared" si="15"/>
        <v>0</v>
      </c>
      <c r="AG50" s="123">
        <f t="shared" si="15"/>
        <v>0</v>
      </c>
      <c r="AH50" s="123">
        <f t="shared" si="15"/>
        <v>0</v>
      </c>
      <c r="AI50" s="123">
        <f t="shared" si="15"/>
        <v>0</v>
      </c>
      <c r="AJ50" s="123">
        <f t="shared" si="15"/>
        <v>0</v>
      </c>
      <c r="AK50" s="123">
        <f t="shared" si="15"/>
        <v>0</v>
      </c>
      <c r="AL50" s="123">
        <f t="shared" si="15"/>
        <v>0</v>
      </c>
      <c r="AM50" s="123">
        <f t="shared" si="15"/>
        <v>0</v>
      </c>
      <c r="AN50" s="123">
        <f t="shared" si="15"/>
        <v>0</v>
      </c>
      <c r="AO50" s="123">
        <f t="shared" si="15"/>
        <v>0</v>
      </c>
      <c r="AP50" s="123">
        <f t="shared" si="15"/>
        <v>0</v>
      </c>
      <c r="AQ50" s="123">
        <f t="shared" si="15"/>
        <v>0</v>
      </c>
      <c r="AR50" s="123">
        <f t="shared" si="15"/>
        <v>0</v>
      </c>
      <c r="AS50" s="123">
        <f t="shared" si="15"/>
        <v>0</v>
      </c>
      <c r="AT50" s="123">
        <f t="shared" si="15"/>
        <v>0</v>
      </c>
      <c r="AU50" s="123">
        <f t="shared" si="15"/>
        <v>0</v>
      </c>
      <c r="AV50" s="123">
        <f t="shared" si="15"/>
        <v>0</v>
      </c>
      <c r="AW50" s="123">
        <f t="shared" si="15"/>
        <v>0</v>
      </c>
      <c r="AX50" s="123">
        <f t="shared" si="15"/>
        <v>0</v>
      </c>
      <c r="AY50" s="123">
        <f t="shared" si="15"/>
        <v>0</v>
      </c>
      <c r="AZ50" s="123">
        <f t="shared" si="15"/>
        <v>0</v>
      </c>
      <c r="BA50" s="123">
        <f t="shared" si="15"/>
        <v>0</v>
      </c>
      <c r="BB50" s="123">
        <f t="shared" si="15"/>
        <v>0</v>
      </c>
      <c r="BC50" s="123">
        <f t="shared" si="15"/>
        <v>0</v>
      </c>
      <c r="BD50" s="123">
        <f t="shared" si="15"/>
        <v>0</v>
      </c>
      <c r="BE50" s="123">
        <f t="shared" si="15"/>
        <v>0</v>
      </c>
      <c r="BF50" s="123">
        <f t="shared" si="15"/>
        <v>0</v>
      </c>
      <c r="BG50" s="123">
        <f t="shared" si="15"/>
        <v>0</v>
      </c>
      <c r="BH50" s="123">
        <f t="shared" si="15"/>
        <v>0</v>
      </c>
      <c r="BI50" s="123">
        <f t="shared" si="15"/>
        <v>0</v>
      </c>
    </row>
    <row r="51" spans="1:61">
      <c r="A51" s="448"/>
      <c r="B51" s="449"/>
      <c r="C51" s="449"/>
      <c r="D51" s="450"/>
      <c r="E51" s="452" t="s">
        <v>243</v>
      </c>
      <c r="F51" s="451"/>
      <c r="G51" s="451" t="s">
        <v>105</v>
      </c>
      <c r="H51" s="139">
        <f>+SUM(J51:BI51)</f>
        <v>0</v>
      </c>
      <c r="I51" s="121"/>
      <c r="J51" s="121">
        <f xml:space="preserve"> J49 * J50</f>
        <v>0</v>
      </c>
      <c r="K51" s="121">
        <f t="shared" ref="K51:BI51" si="16" xml:space="preserve"> K49 * K50</f>
        <v>0</v>
      </c>
      <c r="L51" s="121">
        <f t="shared" si="16"/>
        <v>0</v>
      </c>
      <c r="M51" s="121">
        <f t="shared" si="16"/>
        <v>0</v>
      </c>
      <c r="N51" s="121">
        <f t="shared" si="16"/>
        <v>0</v>
      </c>
      <c r="O51" s="121">
        <f t="shared" si="16"/>
        <v>0</v>
      </c>
      <c r="P51" s="121">
        <f t="shared" si="16"/>
        <v>0</v>
      </c>
      <c r="Q51" s="121">
        <f t="shared" si="16"/>
        <v>0</v>
      </c>
      <c r="R51" s="121">
        <f t="shared" si="16"/>
        <v>0</v>
      </c>
      <c r="S51" s="121">
        <f t="shared" si="16"/>
        <v>0</v>
      </c>
      <c r="T51" s="121">
        <f t="shared" si="16"/>
        <v>0</v>
      </c>
      <c r="U51" s="121">
        <f t="shared" si="16"/>
        <v>0</v>
      </c>
      <c r="V51" s="121">
        <f t="shared" si="16"/>
        <v>0</v>
      </c>
      <c r="W51" s="121">
        <f t="shared" si="16"/>
        <v>0</v>
      </c>
      <c r="X51" s="121">
        <f t="shared" si="16"/>
        <v>0</v>
      </c>
      <c r="Y51" s="121">
        <f t="shared" si="16"/>
        <v>0</v>
      </c>
      <c r="Z51" s="121">
        <f t="shared" si="16"/>
        <v>0</v>
      </c>
      <c r="AA51" s="121">
        <f t="shared" si="16"/>
        <v>0</v>
      </c>
      <c r="AB51" s="121">
        <f t="shared" si="16"/>
        <v>0</v>
      </c>
      <c r="AC51" s="121">
        <f t="shared" si="16"/>
        <v>0</v>
      </c>
      <c r="AD51" s="121">
        <f t="shared" si="16"/>
        <v>0</v>
      </c>
      <c r="AE51" s="121">
        <f t="shared" si="16"/>
        <v>0</v>
      </c>
      <c r="AF51" s="121">
        <f t="shared" si="16"/>
        <v>0</v>
      </c>
      <c r="AG51" s="121">
        <f t="shared" si="16"/>
        <v>0</v>
      </c>
      <c r="AH51" s="121">
        <f t="shared" si="16"/>
        <v>0</v>
      </c>
      <c r="AI51" s="121">
        <f t="shared" si="16"/>
        <v>0</v>
      </c>
      <c r="AJ51" s="121">
        <f t="shared" si="16"/>
        <v>0</v>
      </c>
      <c r="AK51" s="121">
        <f t="shared" si="16"/>
        <v>0</v>
      </c>
      <c r="AL51" s="121">
        <f t="shared" si="16"/>
        <v>0</v>
      </c>
      <c r="AM51" s="121">
        <f t="shared" si="16"/>
        <v>0</v>
      </c>
      <c r="AN51" s="121">
        <f t="shared" si="16"/>
        <v>0</v>
      </c>
      <c r="AO51" s="121">
        <f t="shared" si="16"/>
        <v>0</v>
      </c>
      <c r="AP51" s="121">
        <f t="shared" si="16"/>
        <v>0</v>
      </c>
      <c r="AQ51" s="121">
        <f t="shared" si="16"/>
        <v>0</v>
      </c>
      <c r="AR51" s="121">
        <f t="shared" si="16"/>
        <v>0</v>
      </c>
      <c r="AS51" s="121">
        <f t="shared" si="16"/>
        <v>0</v>
      </c>
      <c r="AT51" s="121">
        <f t="shared" si="16"/>
        <v>0</v>
      </c>
      <c r="AU51" s="121">
        <f t="shared" si="16"/>
        <v>0</v>
      </c>
      <c r="AV51" s="121">
        <f t="shared" si="16"/>
        <v>0</v>
      </c>
      <c r="AW51" s="121">
        <f t="shared" si="16"/>
        <v>0</v>
      </c>
      <c r="AX51" s="121">
        <f t="shared" si="16"/>
        <v>0</v>
      </c>
      <c r="AY51" s="121">
        <f t="shared" si="16"/>
        <v>0</v>
      </c>
      <c r="AZ51" s="121">
        <f t="shared" si="16"/>
        <v>0</v>
      </c>
      <c r="BA51" s="121">
        <f t="shared" si="16"/>
        <v>0</v>
      </c>
      <c r="BB51" s="121">
        <f t="shared" si="16"/>
        <v>0</v>
      </c>
      <c r="BC51" s="121">
        <f t="shared" si="16"/>
        <v>0</v>
      </c>
      <c r="BD51" s="121">
        <f t="shared" si="16"/>
        <v>0</v>
      </c>
      <c r="BE51" s="121">
        <f t="shared" si="16"/>
        <v>0</v>
      </c>
      <c r="BF51" s="121">
        <f t="shared" si="16"/>
        <v>0</v>
      </c>
      <c r="BG51" s="121">
        <f t="shared" si="16"/>
        <v>0</v>
      </c>
      <c r="BH51" s="121">
        <f t="shared" si="16"/>
        <v>0</v>
      </c>
      <c r="BI51" s="121">
        <f t="shared" si="16"/>
        <v>0</v>
      </c>
    </row>
    <row r="52" spans="1:61">
      <c r="A52" s="448"/>
      <c r="B52" s="449"/>
      <c r="C52" s="449"/>
      <c r="D52" s="450"/>
      <c r="E52" s="451"/>
      <c r="F52" s="451"/>
      <c r="G52" s="451"/>
      <c r="H52" s="451"/>
      <c r="I52" s="452"/>
      <c r="J52" s="451"/>
      <c r="K52" s="451"/>
      <c r="L52" s="451"/>
      <c r="M52" s="451"/>
      <c r="N52" s="451"/>
      <c r="O52" s="451"/>
      <c r="P52" s="451"/>
      <c r="Q52" s="451"/>
      <c r="R52" s="451"/>
      <c r="S52" s="451"/>
      <c r="T52" s="453"/>
      <c r="U52" s="453"/>
      <c r="V52" s="453"/>
      <c r="W52" s="453"/>
      <c r="X52" s="453"/>
      <c r="Y52" s="453"/>
      <c r="Z52" s="453"/>
      <c r="AA52" s="453"/>
      <c r="AB52" s="451"/>
      <c r="AC52" s="451"/>
      <c r="AD52" s="453"/>
      <c r="AE52" s="453"/>
      <c r="AF52" s="451"/>
      <c r="AG52" s="451"/>
      <c r="AH52" s="453"/>
      <c r="AI52" s="453"/>
      <c r="AJ52" s="451"/>
      <c r="AK52" s="451"/>
      <c r="AL52" s="453"/>
      <c r="AM52" s="453"/>
      <c r="AN52" s="451"/>
      <c r="AO52" s="451"/>
      <c r="AP52" s="453"/>
      <c r="AQ52" s="453"/>
      <c r="AR52" s="451"/>
      <c r="AS52" s="453"/>
      <c r="AT52" s="453"/>
      <c r="AU52" s="451"/>
      <c r="AV52" s="453"/>
      <c r="AW52" s="453"/>
      <c r="AX52" s="451"/>
      <c r="AY52" s="453"/>
      <c r="AZ52" s="453"/>
      <c r="BA52" s="451"/>
      <c r="BB52" s="453"/>
      <c r="BC52" s="453"/>
      <c r="BD52" s="451"/>
      <c r="BE52" s="453"/>
      <c r="BF52" s="453"/>
      <c r="BG52" s="451"/>
      <c r="BH52" s="453"/>
      <c r="BI52" s="453"/>
    </row>
    <row r="53" spans="1:61">
      <c r="A53" s="489"/>
      <c r="B53" s="490"/>
      <c r="C53" s="490"/>
      <c r="D53" s="491"/>
      <c r="E53" s="452" t="str">
        <f xml:space="preserve"> E$51</f>
        <v>Discounted economic profit for cap for export 1 (2017-18 FYA CPIH deflated)</v>
      </c>
      <c r="F53" s="452">
        <f t="shared" ref="F53:BI53" si="17" xml:space="preserve"> F$51</f>
        <v>0</v>
      </c>
      <c r="G53" s="452" t="str">
        <f t="shared" si="17"/>
        <v>£m</v>
      </c>
      <c r="H53" s="121">
        <f t="shared" si="17"/>
        <v>0</v>
      </c>
      <c r="I53" s="121">
        <f t="shared" si="17"/>
        <v>0</v>
      </c>
      <c r="J53" s="121">
        <f t="shared" si="17"/>
        <v>0</v>
      </c>
      <c r="K53" s="121">
        <f t="shared" si="17"/>
        <v>0</v>
      </c>
      <c r="L53" s="121">
        <f t="shared" si="17"/>
        <v>0</v>
      </c>
      <c r="M53" s="121">
        <f t="shared" si="17"/>
        <v>0</v>
      </c>
      <c r="N53" s="121">
        <f t="shared" si="17"/>
        <v>0</v>
      </c>
      <c r="O53" s="121">
        <f t="shared" si="17"/>
        <v>0</v>
      </c>
      <c r="P53" s="121">
        <f t="shared" si="17"/>
        <v>0</v>
      </c>
      <c r="Q53" s="121">
        <f t="shared" si="17"/>
        <v>0</v>
      </c>
      <c r="R53" s="121">
        <f t="shared" si="17"/>
        <v>0</v>
      </c>
      <c r="S53" s="121">
        <f t="shared" si="17"/>
        <v>0</v>
      </c>
      <c r="T53" s="121">
        <f t="shared" si="17"/>
        <v>0</v>
      </c>
      <c r="U53" s="121">
        <f t="shared" si="17"/>
        <v>0</v>
      </c>
      <c r="V53" s="121">
        <f t="shared" si="17"/>
        <v>0</v>
      </c>
      <c r="W53" s="121">
        <f t="shared" si="17"/>
        <v>0</v>
      </c>
      <c r="X53" s="121">
        <f t="shared" si="17"/>
        <v>0</v>
      </c>
      <c r="Y53" s="121">
        <f t="shared" si="17"/>
        <v>0</v>
      </c>
      <c r="Z53" s="121">
        <f t="shared" si="17"/>
        <v>0</v>
      </c>
      <c r="AA53" s="121">
        <f t="shared" si="17"/>
        <v>0</v>
      </c>
      <c r="AB53" s="121">
        <f t="shared" si="17"/>
        <v>0</v>
      </c>
      <c r="AC53" s="121">
        <f t="shared" si="17"/>
        <v>0</v>
      </c>
      <c r="AD53" s="121">
        <f t="shared" si="17"/>
        <v>0</v>
      </c>
      <c r="AE53" s="121">
        <f t="shared" si="17"/>
        <v>0</v>
      </c>
      <c r="AF53" s="121">
        <f t="shared" si="17"/>
        <v>0</v>
      </c>
      <c r="AG53" s="121">
        <f t="shared" si="17"/>
        <v>0</v>
      </c>
      <c r="AH53" s="121">
        <f t="shared" si="17"/>
        <v>0</v>
      </c>
      <c r="AI53" s="121">
        <f t="shared" si="17"/>
        <v>0</v>
      </c>
      <c r="AJ53" s="121">
        <f t="shared" si="17"/>
        <v>0</v>
      </c>
      <c r="AK53" s="121">
        <f t="shared" si="17"/>
        <v>0</v>
      </c>
      <c r="AL53" s="121">
        <f t="shared" si="17"/>
        <v>0</v>
      </c>
      <c r="AM53" s="121">
        <f t="shared" si="17"/>
        <v>0</v>
      </c>
      <c r="AN53" s="121">
        <f t="shared" si="17"/>
        <v>0</v>
      </c>
      <c r="AO53" s="121">
        <f t="shared" si="17"/>
        <v>0</v>
      </c>
      <c r="AP53" s="121">
        <f t="shared" si="17"/>
        <v>0</v>
      </c>
      <c r="AQ53" s="121">
        <f t="shared" si="17"/>
        <v>0</v>
      </c>
      <c r="AR53" s="121">
        <f t="shared" si="17"/>
        <v>0</v>
      </c>
      <c r="AS53" s="121">
        <f t="shared" si="17"/>
        <v>0</v>
      </c>
      <c r="AT53" s="121">
        <f t="shared" si="17"/>
        <v>0</v>
      </c>
      <c r="AU53" s="121">
        <f t="shared" si="17"/>
        <v>0</v>
      </c>
      <c r="AV53" s="121">
        <f t="shared" si="17"/>
        <v>0</v>
      </c>
      <c r="AW53" s="121">
        <f t="shared" si="17"/>
        <v>0</v>
      </c>
      <c r="AX53" s="121">
        <f t="shared" si="17"/>
        <v>0</v>
      </c>
      <c r="AY53" s="121">
        <f t="shared" si="17"/>
        <v>0</v>
      </c>
      <c r="AZ53" s="121">
        <f t="shared" si="17"/>
        <v>0</v>
      </c>
      <c r="BA53" s="121">
        <f t="shared" si="17"/>
        <v>0</v>
      </c>
      <c r="BB53" s="121">
        <f t="shared" si="17"/>
        <v>0</v>
      </c>
      <c r="BC53" s="121">
        <f t="shared" si="17"/>
        <v>0</v>
      </c>
      <c r="BD53" s="121">
        <f t="shared" si="17"/>
        <v>0</v>
      </c>
      <c r="BE53" s="121">
        <f t="shared" si="17"/>
        <v>0</v>
      </c>
      <c r="BF53" s="121">
        <f t="shared" si="17"/>
        <v>0</v>
      </c>
      <c r="BG53" s="121">
        <f t="shared" si="17"/>
        <v>0</v>
      </c>
      <c r="BH53" s="121">
        <f t="shared" si="17"/>
        <v>0</v>
      </c>
      <c r="BI53" s="121">
        <f t="shared" si="17"/>
        <v>0</v>
      </c>
    </row>
    <row r="54" spans="1:61">
      <c r="A54" s="448"/>
      <c r="B54" s="449"/>
      <c r="C54" s="449"/>
      <c r="D54" s="450"/>
      <c r="E54" s="459" t="s">
        <v>244</v>
      </c>
      <c r="F54" s="123">
        <f>SUM(J53:BI53)</f>
        <v>0</v>
      </c>
      <c r="G54" s="453" t="s">
        <v>105</v>
      </c>
      <c r="H54" s="451"/>
      <c r="I54" s="452"/>
      <c r="J54" s="451"/>
      <c r="K54" s="451"/>
      <c r="L54" s="451"/>
      <c r="M54" s="451"/>
      <c r="N54" s="451"/>
      <c r="O54" s="451"/>
      <c r="P54" s="451"/>
      <c r="Q54" s="451"/>
      <c r="R54" s="451"/>
      <c r="S54" s="451"/>
      <c r="T54" s="453"/>
      <c r="U54" s="453"/>
      <c r="V54" s="453"/>
      <c r="W54" s="453"/>
      <c r="X54" s="453"/>
      <c r="Y54" s="453"/>
      <c r="Z54" s="453"/>
      <c r="AA54" s="453"/>
      <c r="AB54" s="451"/>
      <c r="AC54" s="451"/>
      <c r="AD54" s="453"/>
      <c r="AE54" s="453"/>
      <c r="AF54" s="451"/>
      <c r="AG54" s="451"/>
      <c r="AH54" s="453"/>
      <c r="AI54" s="453"/>
      <c r="AJ54" s="451"/>
      <c r="AK54" s="451"/>
      <c r="AL54" s="453"/>
      <c r="AM54" s="453"/>
      <c r="AN54" s="451"/>
      <c r="AO54" s="451"/>
      <c r="AP54" s="453"/>
      <c r="AQ54" s="453"/>
      <c r="AR54" s="451"/>
      <c r="AS54" s="453"/>
      <c r="AT54" s="453"/>
      <c r="AU54" s="451"/>
      <c r="AV54" s="453"/>
      <c r="AW54" s="453"/>
      <c r="AX54" s="451"/>
      <c r="AY54" s="453"/>
      <c r="AZ54" s="453"/>
      <c r="BA54" s="451"/>
      <c r="BB54" s="453"/>
      <c r="BC54" s="453"/>
      <c r="BD54" s="451"/>
      <c r="BE54" s="453"/>
      <c r="BF54" s="453"/>
      <c r="BG54" s="451"/>
      <c r="BH54" s="453"/>
      <c r="BI54" s="453"/>
    </row>
    <row r="55" spans="1:61">
      <c r="A55" s="448"/>
      <c r="B55" s="449"/>
      <c r="C55" s="449"/>
      <c r="D55" s="450"/>
      <c r="E55" s="451"/>
      <c r="F55" s="453"/>
      <c r="G55" s="451"/>
      <c r="H55" s="451"/>
      <c r="I55" s="452"/>
      <c r="J55" s="451"/>
      <c r="K55" s="451"/>
      <c r="L55" s="451"/>
      <c r="M55" s="451"/>
      <c r="N55" s="451"/>
      <c r="O55" s="451"/>
      <c r="P55" s="451"/>
      <c r="Q55" s="451"/>
      <c r="R55" s="451"/>
      <c r="S55" s="451"/>
      <c r="T55" s="453"/>
      <c r="U55" s="453"/>
      <c r="V55" s="453"/>
      <c r="W55" s="453"/>
      <c r="X55" s="453"/>
      <c r="Y55" s="453"/>
      <c r="Z55" s="453"/>
      <c r="AA55" s="453"/>
      <c r="AB55" s="451"/>
      <c r="AC55" s="451"/>
      <c r="AD55" s="453"/>
      <c r="AE55" s="453"/>
      <c r="AF55" s="451"/>
      <c r="AG55" s="451"/>
      <c r="AH55" s="453"/>
      <c r="AI55" s="453"/>
      <c r="AJ55" s="451"/>
      <c r="AK55" s="451"/>
      <c r="AL55" s="453"/>
      <c r="AM55" s="453"/>
      <c r="AN55" s="451"/>
      <c r="AO55" s="451"/>
      <c r="AP55" s="453"/>
      <c r="AQ55" s="453"/>
      <c r="AR55" s="451"/>
      <c r="AS55" s="453"/>
      <c r="AT55" s="453"/>
      <c r="AU55" s="451"/>
      <c r="AV55" s="453"/>
      <c r="AW55" s="453"/>
      <c r="AX55" s="451"/>
      <c r="AY55" s="453"/>
      <c r="AZ55" s="453"/>
      <c r="BA55" s="451"/>
      <c r="BB55" s="453"/>
      <c r="BC55" s="453"/>
      <c r="BD55" s="451"/>
      <c r="BE55" s="453"/>
      <c r="BF55" s="453"/>
      <c r="BG55" s="451"/>
      <c r="BH55" s="453"/>
      <c r="BI55" s="453"/>
    </row>
    <row r="56" spans="1:61">
      <c r="A56" s="448"/>
      <c r="B56" s="449"/>
      <c r="C56" s="449"/>
      <c r="D56" s="450"/>
      <c r="E56" s="452" t="str">
        <f xml:space="preserve"> E$40</f>
        <v>50% of NPV of economic profit for export 1 (2017-18 FYA CPIH deflated)</v>
      </c>
      <c r="F56" s="121">
        <f t="shared" ref="F56:BI56" si="18" xml:space="preserve"> F$40</f>
        <v>0</v>
      </c>
      <c r="G56" s="452" t="str">
        <f t="shared" si="18"/>
        <v>£m</v>
      </c>
      <c r="H56" s="452">
        <f t="shared" si="18"/>
        <v>0</v>
      </c>
      <c r="I56" s="452">
        <f t="shared" si="18"/>
        <v>0</v>
      </c>
      <c r="J56" s="452">
        <f t="shared" si="18"/>
        <v>0</v>
      </c>
      <c r="K56" s="452">
        <f t="shared" si="18"/>
        <v>0</v>
      </c>
      <c r="L56" s="452">
        <f t="shared" si="18"/>
        <v>0</v>
      </c>
      <c r="M56" s="452">
        <f t="shared" si="18"/>
        <v>0</v>
      </c>
      <c r="N56" s="452">
        <f t="shared" si="18"/>
        <v>0</v>
      </c>
      <c r="O56" s="452">
        <f t="shared" si="18"/>
        <v>0</v>
      </c>
      <c r="P56" s="452">
        <f t="shared" si="18"/>
        <v>0</v>
      </c>
      <c r="Q56" s="452">
        <f t="shared" si="18"/>
        <v>0</v>
      </c>
      <c r="R56" s="452">
        <f t="shared" si="18"/>
        <v>0</v>
      </c>
      <c r="S56" s="452">
        <f t="shared" si="18"/>
        <v>0</v>
      </c>
      <c r="T56" s="452">
        <f t="shared" si="18"/>
        <v>0</v>
      </c>
      <c r="U56" s="452">
        <f t="shared" si="18"/>
        <v>0</v>
      </c>
      <c r="V56" s="452">
        <f t="shared" si="18"/>
        <v>0</v>
      </c>
      <c r="W56" s="452">
        <f t="shared" si="18"/>
        <v>0</v>
      </c>
      <c r="X56" s="452">
        <f t="shared" si="18"/>
        <v>0</v>
      </c>
      <c r="Y56" s="452">
        <f t="shared" si="18"/>
        <v>0</v>
      </c>
      <c r="Z56" s="452">
        <f t="shared" si="18"/>
        <v>0</v>
      </c>
      <c r="AA56" s="452">
        <f t="shared" si="18"/>
        <v>0</v>
      </c>
      <c r="AB56" s="452">
        <f t="shared" si="18"/>
        <v>0</v>
      </c>
      <c r="AC56" s="452">
        <f t="shared" si="18"/>
        <v>0</v>
      </c>
      <c r="AD56" s="452">
        <f t="shared" si="18"/>
        <v>0</v>
      </c>
      <c r="AE56" s="452">
        <f t="shared" si="18"/>
        <v>0</v>
      </c>
      <c r="AF56" s="452">
        <f t="shared" si="18"/>
        <v>0</v>
      </c>
      <c r="AG56" s="452">
        <f t="shared" si="18"/>
        <v>0</v>
      </c>
      <c r="AH56" s="452">
        <f t="shared" si="18"/>
        <v>0</v>
      </c>
      <c r="AI56" s="452">
        <f t="shared" si="18"/>
        <v>0</v>
      </c>
      <c r="AJ56" s="452">
        <f t="shared" si="18"/>
        <v>0</v>
      </c>
      <c r="AK56" s="452">
        <f t="shared" si="18"/>
        <v>0</v>
      </c>
      <c r="AL56" s="452">
        <f t="shared" si="18"/>
        <v>0</v>
      </c>
      <c r="AM56" s="452">
        <f t="shared" si="18"/>
        <v>0</v>
      </c>
      <c r="AN56" s="452">
        <f t="shared" si="18"/>
        <v>0</v>
      </c>
      <c r="AO56" s="452">
        <f t="shared" si="18"/>
        <v>0</v>
      </c>
      <c r="AP56" s="452">
        <f t="shared" si="18"/>
        <v>0</v>
      </c>
      <c r="AQ56" s="452">
        <f t="shared" si="18"/>
        <v>0</v>
      </c>
      <c r="AR56" s="452">
        <f t="shared" si="18"/>
        <v>0</v>
      </c>
      <c r="AS56" s="452">
        <f t="shared" si="18"/>
        <v>0</v>
      </c>
      <c r="AT56" s="452">
        <f t="shared" si="18"/>
        <v>0</v>
      </c>
      <c r="AU56" s="452">
        <f t="shared" si="18"/>
        <v>0</v>
      </c>
      <c r="AV56" s="452">
        <f t="shared" si="18"/>
        <v>0</v>
      </c>
      <c r="AW56" s="452">
        <f t="shared" si="18"/>
        <v>0</v>
      </c>
      <c r="AX56" s="452">
        <f t="shared" si="18"/>
        <v>0</v>
      </c>
      <c r="AY56" s="452">
        <f t="shared" si="18"/>
        <v>0</v>
      </c>
      <c r="AZ56" s="452">
        <f t="shared" si="18"/>
        <v>0</v>
      </c>
      <c r="BA56" s="452">
        <f t="shared" si="18"/>
        <v>0</v>
      </c>
      <c r="BB56" s="452">
        <f t="shared" si="18"/>
        <v>0</v>
      </c>
      <c r="BC56" s="452">
        <f t="shared" si="18"/>
        <v>0</v>
      </c>
      <c r="BD56" s="452">
        <f t="shared" si="18"/>
        <v>0</v>
      </c>
      <c r="BE56" s="452">
        <f t="shared" si="18"/>
        <v>0</v>
      </c>
      <c r="BF56" s="452">
        <f t="shared" si="18"/>
        <v>0</v>
      </c>
      <c r="BG56" s="452">
        <f t="shared" si="18"/>
        <v>0</v>
      </c>
      <c r="BH56" s="452">
        <f t="shared" si="18"/>
        <v>0</v>
      </c>
      <c r="BI56" s="452">
        <f t="shared" si="18"/>
        <v>0</v>
      </c>
    </row>
    <row r="57" spans="1:61">
      <c r="A57" s="448"/>
      <c r="B57" s="449"/>
      <c r="C57" s="449"/>
      <c r="D57" s="450"/>
      <c r="E57" s="452" t="str">
        <f xml:space="preserve"> E$54</f>
        <v>Total discounted economic profit for cap for export 1 (2017-18 FYA CPIH deflated)</v>
      </c>
      <c r="F57" s="121">
        <f t="shared" ref="F57:BI57" si="19" xml:space="preserve"> F$54</f>
        <v>0</v>
      </c>
      <c r="G57" s="452" t="str">
        <f t="shared" si="19"/>
        <v>£m</v>
      </c>
      <c r="H57" s="452">
        <f t="shared" si="19"/>
        <v>0</v>
      </c>
      <c r="I57" s="452">
        <f t="shared" si="19"/>
        <v>0</v>
      </c>
      <c r="J57" s="452">
        <f t="shared" si="19"/>
        <v>0</v>
      </c>
      <c r="K57" s="452">
        <f t="shared" si="19"/>
        <v>0</v>
      </c>
      <c r="L57" s="452">
        <f t="shared" si="19"/>
        <v>0</v>
      </c>
      <c r="M57" s="452">
        <f t="shared" si="19"/>
        <v>0</v>
      </c>
      <c r="N57" s="452">
        <f t="shared" si="19"/>
        <v>0</v>
      </c>
      <c r="O57" s="452">
        <f t="shared" si="19"/>
        <v>0</v>
      </c>
      <c r="P57" s="452">
        <f t="shared" si="19"/>
        <v>0</v>
      </c>
      <c r="Q57" s="452">
        <f t="shared" si="19"/>
        <v>0</v>
      </c>
      <c r="R57" s="452">
        <f t="shared" si="19"/>
        <v>0</v>
      </c>
      <c r="S57" s="452">
        <f t="shared" si="19"/>
        <v>0</v>
      </c>
      <c r="T57" s="452">
        <f t="shared" si="19"/>
        <v>0</v>
      </c>
      <c r="U57" s="452">
        <f t="shared" si="19"/>
        <v>0</v>
      </c>
      <c r="V57" s="452">
        <f t="shared" si="19"/>
        <v>0</v>
      </c>
      <c r="W57" s="452">
        <f t="shared" si="19"/>
        <v>0</v>
      </c>
      <c r="X57" s="452">
        <f t="shared" si="19"/>
        <v>0</v>
      </c>
      <c r="Y57" s="452">
        <f t="shared" si="19"/>
        <v>0</v>
      </c>
      <c r="Z57" s="452">
        <f t="shared" si="19"/>
        <v>0</v>
      </c>
      <c r="AA57" s="452">
        <f t="shared" si="19"/>
        <v>0</v>
      </c>
      <c r="AB57" s="452">
        <f t="shared" si="19"/>
        <v>0</v>
      </c>
      <c r="AC57" s="452">
        <f t="shared" si="19"/>
        <v>0</v>
      </c>
      <c r="AD57" s="452">
        <f t="shared" si="19"/>
        <v>0</v>
      </c>
      <c r="AE57" s="452">
        <f t="shared" si="19"/>
        <v>0</v>
      </c>
      <c r="AF57" s="452">
        <f t="shared" si="19"/>
        <v>0</v>
      </c>
      <c r="AG57" s="452">
        <f t="shared" si="19"/>
        <v>0</v>
      </c>
      <c r="AH57" s="452">
        <f t="shared" si="19"/>
        <v>0</v>
      </c>
      <c r="AI57" s="452">
        <f t="shared" si="19"/>
        <v>0</v>
      </c>
      <c r="AJ57" s="452">
        <f t="shared" si="19"/>
        <v>0</v>
      </c>
      <c r="AK57" s="452">
        <f t="shared" si="19"/>
        <v>0</v>
      </c>
      <c r="AL57" s="452">
        <f t="shared" si="19"/>
        <v>0</v>
      </c>
      <c r="AM57" s="452">
        <f t="shared" si="19"/>
        <v>0</v>
      </c>
      <c r="AN57" s="452">
        <f t="shared" si="19"/>
        <v>0</v>
      </c>
      <c r="AO57" s="452">
        <f t="shared" si="19"/>
        <v>0</v>
      </c>
      <c r="AP57" s="452">
        <f t="shared" si="19"/>
        <v>0</v>
      </c>
      <c r="AQ57" s="452">
        <f t="shared" si="19"/>
        <v>0</v>
      </c>
      <c r="AR57" s="452">
        <f t="shared" si="19"/>
        <v>0</v>
      </c>
      <c r="AS57" s="452">
        <f t="shared" si="19"/>
        <v>0</v>
      </c>
      <c r="AT57" s="452">
        <f t="shared" si="19"/>
        <v>0</v>
      </c>
      <c r="AU57" s="452">
        <f t="shared" si="19"/>
        <v>0</v>
      </c>
      <c r="AV57" s="452">
        <f t="shared" si="19"/>
        <v>0</v>
      </c>
      <c r="AW57" s="452">
        <f t="shared" si="19"/>
        <v>0</v>
      </c>
      <c r="AX57" s="452">
        <f t="shared" si="19"/>
        <v>0</v>
      </c>
      <c r="AY57" s="452">
        <f t="shared" si="19"/>
        <v>0</v>
      </c>
      <c r="AZ57" s="452">
        <f t="shared" si="19"/>
        <v>0</v>
      </c>
      <c r="BA57" s="452">
        <f t="shared" si="19"/>
        <v>0</v>
      </c>
      <c r="BB57" s="452">
        <f t="shared" si="19"/>
        <v>0</v>
      </c>
      <c r="BC57" s="452">
        <f t="shared" si="19"/>
        <v>0</v>
      </c>
      <c r="BD57" s="452">
        <f t="shared" si="19"/>
        <v>0</v>
      </c>
      <c r="BE57" s="452">
        <f t="shared" si="19"/>
        <v>0</v>
      </c>
      <c r="BF57" s="452">
        <f t="shared" si="19"/>
        <v>0</v>
      </c>
      <c r="BG57" s="452">
        <f t="shared" si="19"/>
        <v>0</v>
      </c>
      <c r="BH57" s="452">
        <f t="shared" si="19"/>
        <v>0</v>
      </c>
      <c r="BI57" s="452">
        <f t="shared" si="19"/>
        <v>0</v>
      </c>
    </row>
    <row r="58" spans="1:61" ht="12.5">
      <c r="A58" s="492"/>
      <c r="B58" s="449"/>
      <c r="C58" s="449"/>
      <c r="D58" s="450"/>
      <c r="E58" s="452" t="s">
        <v>245</v>
      </c>
      <c r="F58" s="139">
        <f xml:space="preserve"> MAX( MIN( F56, F57 ), 0 )</f>
        <v>0</v>
      </c>
      <c r="G58" s="452" t="s">
        <v>105</v>
      </c>
      <c r="H58" s="451"/>
      <c r="I58" s="452"/>
      <c r="J58" s="451"/>
      <c r="K58" s="451"/>
      <c r="L58" s="451"/>
      <c r="M58" s="451"/>
      <c r="N58" s="451"/>
      <c r="O58" s="451"/>
      <c r="P58" s="451"/>
      <c r="Q58" s="451"/>
      <c r="R58" s="451"/>
      <c r="S58" s="451"/>
      <c r="T58" s="453"/>
      <c r="U58" s="453"/>
      <c r="V58" s="453"/>
      <c r="W58" s="453"/>
      <c r="X58" s="453"/>
      <c r="Y58" s="453"/>
      <c r="Z58" s="453"/>
      <c r="AA58" s="453"/>
      <c r="AB58" s="451"/>
      <c r="AC58" s="451"/>
      <c r="AD58" s="453"/>
      <c r="AE58" s="453"/>
      <c r="AF58" s="451"/>
      <c r="AG58" s="451"/>
      <c r="AH58" s="453"/>
      <c r="AI58" s="453"/>
      <c r="AJ58" s="451"/>
      <c r="AK58" s="451"/>
      <c r="AL58" s="453"/>
      <c r="AM58" s="453"/>
      <c r="AN58" s="451"/>
      <c r="AO58" s="451"/>
      <c r="AP58" s="453"/>
      <c r="AQ58" s="453"/>
      <c r="AR58" s="451"/>
      <c r="AS58" s="453"/>
      <c r="AT58" s="453"/>
      <c r="AU58" s="451"/>
      <c r="AV58" s="453"/>
      <c r="AW58" s="453"/>
      <c r="AX58" s="451"/>
      <c r="AY58" s="453"/>
      <c r="AZ58" s="453"/>
      <c r="BA58" s="451"/>
      <c r="BB58" s="453"/>
      <c r="BC58" s="453"/>
      <c r="BD58" s="451"/>
      <c r="BE58" s="453"/>
      <c r="BF58" s="453"/>
      <c r="BG58" s="451"/>
      <c r="BH58" s="453"/>
      <c r="BI58" s="453"/>
    </row>
    <row r="59" spans="1:61">
      <c r="A59" s="448"/>
      <c r="B59" s="449"/>
      <c r="C59" s="449"/>
      <c r="D59" s="450"/>
      <c r="E59" s="460"/>
      <c r="F59" s="493"/>
      <c r="G59" s="460"/>
      <c r="H59" s="451"/>
      <c r="I59" s="452"/>
      <c r="J59" s="451"/>
      <c r="K59" s="451"/>
      <c r="L59" s="451"/>
      <c r="M59" s="451"/>
      <c r="N59" s="451"/>
      <c r="O59" s="451"/>
      <c r="P59" s="451"/>
      <c r="Q59" s="451"/>
      <c r="R59" s="451"/>
      <c r="S59" s="451"/>
      <c r="T59" s="453"/>
      <c r="U59" s="453"/>
      <c r="V59" s="453"/>
      <c r="W59" s="453"/>
      <c r="X59" s="453"/>
      <c r="Y59" s="453"/>
      <c r="Z59" s="453"/>
      <c r="AA59" s="453"/>
      <c r="AB59" s="451"/>
      <c r="AC59" s="451"/>
      <c r="AD59" s="453"/>
      <c r="AE59" s="453"/>
      <c r="AF59" s="451"/>
      <c r="AG59" s="451"/>
      <c r="AH59" s="453"/>
      <c r="AI59" s="453"/>
      <c r="AJ59" s="451"/>
      <c r="AK59" s="451"/>
      <c r="AL59" s="453"/>
      <c r="AM59" s="453"/>
      <c r="AN59" s="451"/>
      <c r="AO59" s="451"/>
      <c r="AP59" s="453"/>
      <c r="AQ59" s="453"/>
      <c r="AR59" s="451"/>
      <c r="AS59" s="453"/>
      <c r="AT59" s="453"/>
      <c r="AU59" s="451"/>
      <c r="AV59" s="453"/>
      <c r="AW59" s="453"/>
      <c r="AX59" s="451"/>
      <c r="AY59" s="453"/>
      <c r="AZ59" s="453"/>
      <c r="BA59" s="451"/>
      <c r="BB59" s="453"/>
      <c r="BC59" s="453"/>
      <c r="BD59" s="451"/>
      <c r="BE59" s="453"/>
      <c r="BF59" s="453"/>
      <c r="BG59" s="451"/>
      <c r="BH59" s="453"/>
      <c r="BI59" s="453"/>
    </row>
    <row r="60" spans="1:61">
      <c r="A60" s="448"/>
      <c r="B60" s="449"/>
      <c r="C60" s="449"/>
      <c r="D60" s="450"/>
      <c r="E60" s="452" t="str">
        <f xml:space="preserve"> E$40</f>
        <v>50% of NPV of economic profit for export 1 (2017-18 FYA CPIH deflated)</v>
      </c>
      <c r="F60" s="121">
        <f t="shared" ref="F60:BI60" si="20" xml:space="preserve"> F$40</f>
        <v>0</v>
      </c>
      <c r="G60" s="452" t="str">
        <f t="shared" si="20"/>
        <v>£m</v>
      </c>
      <c r="H60" s="452">
        <f t="shared" si="20"/>
        <v>0</v>
      </c>
      <c r="I60" s="452">
        <f t="shared" si="20"/>
        <v>0</v>
      </c>
      <c r="J60" s="452">
        <f t="shared" si="20"/>
        <v>0</v>
      </c>
      <c r="K60" s="452">
        <f t="shared" si="20"/>
        <v>0</v>
      </c>
      <c r="L60" s="452">
        <f t="shared" si="20"/>
        <v>0</v>
      </c>
      <c r="M60" s="452">
        <f t="shared" si="20"/>
        <v>0</v>
      </c>
      <c r="N60" s="452">
        <f t="shared" si="20"/>
        <v>0</v>
      </c>
      <c r="O60" s="452">
        <f t="shared" si="20"/>
        <v>0</v>
      </c>
      <c r="P60" s="452">
        <f t="shared" si="20"/>
        <v>0</v>
      </c>
      <c r="Q60" s="452">
        <f t="shared" si="20"/>
        <v>0</v>
      </c>
      <c r="R60" s="452">
        <f t="shared" si="20"/>
        <v>0</v>
      </c>
      <c r="S60" s="452">
        <f t="shared" si="20"/>
        <v>0</v>
      </c>
      <c r="T60" s="452">
        <f t="shared" si="20"/>
        <v>0</v>
      </c>
      <c r="U60" s="452">
        <f t="shared" si="20"/>
        <v>0</v>
      </c>
      <c r="V60" s="452">
        <f t="shared" si="20"/>
        <v>0</v>
      </c>
      <c r="W60" s="452">
        <f t="shared" si="20"/>
        <v>0</v>
      </c>
      <c r="X60" s="452">
        <f t="shared" si="20"/>
        <v>0</v>
      </c>
      <c r="Y60" s="452">
        <f t="shared" si="20"/>
        <v>0</v>
      </c>
      <c r="Z60" s="452">
        <f t="shared" si="20"/>
        <v>0</v>
      </c>
      <c r="AA60" s="452">
        <f t="shared" si="20"/>
        <v>0</v>
      </c>
      <c r="AB60" s="452">
        <f t="shared" si="20"/>
        <v>0</v>
      </c>
      <c r="AC60" s="452">
        <f t="shared" si="20"/>
        <v>0</v>
      </c>
      <c r="AD60" s="452">
        <f t="shared" si="20"/>
        <v>0</v>
      </c>
      <c r="AE60" s="452">
        <f t="shared" si="20"/>
        <v>0</v>
      </c>
      <c r="AF60" s="452">
        <f t="shared" si="20"/>
        <v>0</v>
      </c>
      <c r="AG60" s="452">
        <f t="shared" si="20"/>
        <v>0</v>
      </c>
      <c r="AH60" s="452">
        <f t="shared" si="20"/>
        <v>0</v>
      </c>
      <c r="AI60" s="452">
        <f t="shared" si="20"/>
        <v>0</v>
      </c>
      <c r="AJ60" s="452">
        <f t="shared" si="20"/>
        <v>0</v>
      </c>
      <c r="AK60" s="452">
        <f t="shared" si="20"/>
        <v>0</v>
      </c>
      <c r="AL60" s="452">
        <f t="shared" si="20"/>
        <v>0</v>
      </c>
      <c r="AM60" s="452">
        <f t="shared" si="20"/>
        <v>0</v>
      </c>
      <c r="AN60" s="452">
        <f t="shared" si="20"/>
        <v>0</v>
      </c>
      <c r="AO60" s="452">
        <f t="shared" si="20"/>
        <v>0</v>
      </c>
      <c r="AP60" s="452">
        <f t="shared" si="20"/>
        <v>0</v>
      </c>
      <c r="AQ60" s="452">
        <f t="shared" si="20"/>
        <v>0</v>
      </c>
      <c r="AR60" s="452">
        <f t="shared" si="20"/>
        <v>0</v>
      </c>
      <c r="AS60" s="452">
        <f t="shared" si="20"/>
        <v>0</v>
      </c>
      <c r="AT60" s="452">
        <f t="shared" si="20"/>
        <v>0</v>
      </c>
      <c r="AU60" s="452">
        <f t="shared" si="20"/>
        <v>0</v>
      </c>
      <c r="AV60" s="452">
        <f t="shared" si="20"/>
        <v>0</v>
      </c>
      <c r="AW60" s="452">
        <f t="shared" si="20"/>
        <v>0</v>
      </c>
      <c r="AX60" s="452">
        <f t="shared" si="20"/>
        <v>0</v>
      </c>
      <c r="AY60" s="452">
        <f t="shared" si="20"/>
        <v>0</v>
      </c>
      <c r="AZ60" s="452">
        <f t="shared" si="20"/>
        <v>0</v>
      </c>
      <c r="BA60" s="452">
        <f t="shared" si="20"/>
        <v>0</v>
      </c>
      <c r="BB60" s="452">
        <f t="shared" si="20"/>
        <v>0</v>
      </c>
      <c r="BC60" s="452">
        <f t="shared" si="20"/>
        <v>0</v>
      </c>
      <c r="BD60" s="452">
        <f t="shared" si="20"/>
        <v>0</v>
      </c>
      <c r="BE60" s="452">
        <f t="shared" si="20"/>
        <v>0</v>
      </c>
      <c r="BF60" s="452">
        <f t="shared" si="20"/>
        <v>0</v>
      </c>
      <c r="BG60" s="452">
        <f t="shared" si="20"/>
        <v>0</v>
      </c>
      <c r="BH60" s="452">
        <f t="shared" si="20"/>
        <v>0</v>
      </c>
      <c r="BI60" s="452">
        <f t="shared" si="20"/>
        <v>0</v>
      </c>
    </row>
    <row r="61" spans="1:61">
      <c r="A61" s="448"/>
      <c r="B61" s="449"/>
      <c r="C61" s="449"/>
      <c r="D61" s="450"/>
      <c r="E61" s="452" t="str">
        <f xml:space="preserve"> E$58</f>
        <v>Export incentive for export 1 to be paid at PR24 (2017-18 FYA CPIH deflated)</v>
      </c>
      <c r="F61" s="121">
        <f t="shared" ref="F61:BI61" si="21" xml:space="preserve"> F$58</f>
        <v>0</v>
      </c>
      <c r="G61" s="452" t="str">
        <f t="shared" si="21"/>
        <v>£m</v>
      </c>
      <c r="H61" s="452">
        <f t="shared" si="21"/>
        <v>0</v>
      </c>
      <c r="I61" s="452">
        <f t="shared" si="21"/>
        <v>0</v>
      </c>
      <c r="J61" s="452">
        <f t="shared" si="21"/>
        <v>0</v>
      </c>
      <c r="K61" s="452">
        <f t="shared" si="21"/>
        <v>0</v>
      </c>
      <c r="L61" s="452">
        <f t="shared" si="21"/>
        <v>0</v>
      </c>
      <c r="M61" s="452">
        <f t="shared" si="21"/>
        <v>0</v>
      </c>
      <c r="N61" s="452">
        <f t="shared" si="21"/>
        <v>0</v>
      </c>
      <c r="O61" s="452">
        <f t="shared" si="21"/>
        <v>0</v>
      </c>
      <c r="P61" s="452">
        <f t="shared" si="21"/>
        <v>0</v>
      </c>
      <c r="Q61" s="452">
        <f t="shared" si="21"/>
        <v>0</v>
      </c>
      <c r="R61" s="452">
        <f t="shared" si="21"/>
        <v>0</v>
      </c>
      <c r="S61" s="452">
        <f t="shared" si="21"/>
        <v>0</v>
      </c>
      <c r="T61" s="452">
        <f t="shared" si="21"/>
        <v>0</v>
      </c>
      <c r="U61" s="452">
        <f t="shared" si="21"/>
        <v>0</v>
      </c>
      <c r="V61" s="452">
        <f t="shared" si="21"/>
        <v>0</v>
      </c>
      <c r="W61" s="452">
        <f t="shared" si="21"/>
        <v>0</v>
      </c>
      <c r="X61" s="452">
        <f t="shared" si="21"/>
        <v>0</v>
      </c>
      <c r="Y61" s="452">
        <f t="shared" si="21"/>
        <v>0</v>
      </c>
      <c r="Z61" s="452">
        <f t="shared" si="21"/>
        <v>0</v>
      </c>
      <c r="AA61" s="452">
        <f t="shared" si="21"/>
        <v>0</v>
      </c>
      <c r="AB61" s="452">
        <f t="shared" si="21"/>
        <v>0</v>
      </c>
      <c r="AC61" s="452">
        <f t="shared" si="21"/>
        <v>0</v>
      </c>
      <c r="AD61" s="452">
        <f t="shared" si="21"/>
        <v>0</v>
      </c>
      <c r="AE61" s="452">
        <f t="shared" si="21"/>
        <v>0</v>
      </c>
      <c r="AF61" s="452">
        <f t="shared" si="21"/>
        <v>0</v>
      </c>
      <c r="AG61" s="452">
        <f t="shared" si="21"/>
        <v>0</v>
      </c>
      <c r="AH61" s="452">
        <f t="shared" si="21"/>
        <v>0</v>
      </c>
      <c r="AI61" s="452">
        <f t="shared" si="21"/>
        <v>0</v>
      </c>
      <c r="AJ61" s="452">
        <f t="shared" si="21"/>
        <v>0</v>
      </c>
      <c r="AK61" s="452">
        <f t="shared" si="21"/>
        <v>0</v>
      </c>
      <c r="AL61" s="452">
        <f t="shared" si="21"/>
        <v>0</v>
      </c>
      <c r="AM61" s="452">
        <f t="shared" si="21"/>
        <v>0</v>
      </c>
      <c r="AN61" s="452">
        <f t="shared" si="21"/>
        <v>0</v>
      </c>
      <c r="AO61" s="452">
        <f t="shared" si="21"/>
        <v>0</v>
      </c>
      <c r="AP61" s="452">
        <f t="shared" si="21"/>
        <v>0</v>
      </c>
      <c r="AQ61" s="452">
        <f t="shared" si="21"/>
        <v>0</v>
      </c>
      <c r="AR61" s="452">
        <f t="shared" si="21"/>
        <v>0</v>
      </c>
      <c r="AS61" s="452">
        <f t="shared" si="21"/>
        <v>0</v>
      </c>
      <c r="AT61" s="452">
        <f t="shared" si="21"/>
        <v>0</v>
      </c>
      <c r="AU61" s="452">
        <f t="shared" si="21"/>
        <v>0</v>
      </c>
      <c r="AV61" s="452">
        <f t="shared" si="21"/>
        <v>0</v>
      </c>
      <c r="AW61" s="452">
        <f t="shared" si="21"/>
        <v>0</v>
      </c>
      <c r="AX61" s="452">
        <f t="shared" si="21"/>
        <v>0</v>
      </c>
      <c r="AY61" s="452">
        <f t="shared" si="21"/>
        <v>0</v>
      </c>
      <c r="AZ61" s="452">
        <f t="shared" si="21"/>
        <v>0</v>
      </c>
      <c r="BA61" s="452">
        <f t="shared" si="21"/>
        <v>0</v>
      </c>
      <c r="BB61" s="452">
        <f t="shared" si="21"/>
        <v>0</v>
      </c>
      <c r="BC61" s="452">
        <f t="shared" si="21"/>
        <v>0</v>
      </c>
      <c r="BD61" s="452">
        <f t="shared" si="21"/>
        <v>0</v>
      </c>
      <c r="BE61" s="452">
        <f t="shared" si="21"/>
        <v>0</v>
      </c>
      <c r="BF61" s="452">
        <f t="shared" si="21"/>
        <v>0</v>
      </c>
      <c r="BG61" s="452">
        <f t="shared" si="21"/>
        <v>0</v>
      </c>
      <c r="BH61" s="452">
        <f t="shared" si="21"/>
        <v>0</v>
      </c>
      <c r="BI61" s="452">
        <f t="shared" si="21"/>
        <v>0</v>
      </c>
    </row>
    <row r="62" spans="1:61" ht="12.5">
      <c r="A62" s="492"/>
      <c r="B62" s="449"/>
      <c r="C62" s="449"/>
      <c r="D62" s="450"/>
      <c r="E62" s="452" t="s">
        <v>246</v>
      </c>
      <c r="F62" s="139">
        <f xml:space="preserve"> MAX( 0, F60 - F61 )</f>
        <v>0</v>
      </c>
      <c r="G62" s="451" t="s">
        <v>105</v>
      </c>
      <c r="H62" s="451"/>
      <c r="I62" s="452"/>
      <c r="J62" s="451"/>
      <c r="K62" s="451"/>
      <c r="L62" s="451"/>
      <c r="M62" s="451"/>
      <c r="N62" s="451"/>
      <c r="O62" s="451"/>
      <c r="P62" s="451"/>
      <c r="Q62" s="451"/>
      <c r="R62" s="451"/>
      <c r="S62" s="451"/>
      <c r="T62" s="453"/>
      <c r="U62" s="453"/>
      <c r="V62" s="453"/>
      <c r="W62" s="453"/>
      <c r="X62" s="453"/>
      <c r="Y62" s="453"/>
      <c r="Z62" s="453"/>
      <c r="AA62" s="453"/>
      <c r="AB62" s="451"/>
      <c r="AC62" s="451"/>
      <c r="AD62" s="453"/>
      <c r="AE62" s="453"/>
      <c r="AF62" s="451"/>
      <c r="AG62" s="451"/>
      <c r="AH62" s="453"/>
      <c r="AI62" s="453"/>
      <c r="AJ62" s="451"/>
      <c r="AK62" s="451"/>
      <c r="AL62" s="453"/>
      <c r="AM62" s="453"/>
      <c r="AN62" s="451"/>
      <c r="AO62" s="451"/>
      <c r="AP62" s="453"/>
      <c r="AQ62" s="453"/>
      <c r="AR62" s="451"/>
      <c r="AS62" s="453"/>
      <c r="AT62" s="453"/>
      <c r="AU62" s="451"/>
      <c r="AV62" s="453"/>
      <c r="AW62" s="453"/>
      <c r="AX62" s="451"/>
      <c r="AY62" s="453"/>
      <c r="AZ62" s="453"/>
      <c r="BA62" s="451"/>
      <c r="BB62" s="453"/>
      <c r="BC62" s="453"/>
      <c r="BD62" s="451"/>
      <c r="BE62" s="453"/>
      <c r="BF62" s="453"/>
      <c r="BG62" s="451"/>
      <c r="BH62" s="453"/>
      <c r="BI62" s="453"/>
    </row>
    <row r="63" spans="1:61" ht="12.5">
      <c r="A63" s="492"/>
      <c r="B63" s="449"/>
      <c r="C63" s="449"/>
      <c r="D63" s="450"/>
      <c r="E63" s="452"/>
      <c r="F63" s="451"/>
      <c r="G63" s="451"/>
      <c r="H63" s="451"/>
      <c r="I63" s="452"/>
      <c r="J63" s="451"/>
      <c r="K63" s="451"/>
      <c r="L63" s="451"/>
      <c r="M63" s="451"/>
      <c r="N63" s="451"/>
      <c r="O63" s="451"/>
      <c r="P63" s="451"/>
      <c r="Q63" s="451"/>
      <c r="R63" s="451"/>
      <c r="S63" s="451"/>
      <c r="T63" s="453"/>
      <c r="U63" s="453"/>
      <c r="V63" s="453"/>
      <c r="W63" s="453"/>
      <c r="X63" s="453"/>
      <c r="Y63" s="453"/>
      <c r="Z63" s="453"/>
      <c r="AA63" s="453"/>
      <c r="AB63" s="451"/>
      <c r="AC63" s="451"/>
      <c r="AD63" s="453"/>
      <c r="AE63" s="453"/>
      <c r="AF63" s="451"/>
      <c r="AG63" s="451"/>
      <c r="AH63" s="453"/>
      <c r="AI63" s="453"/>
      <c r="AJ63" s="451"/>
      <c r="AK63" s="451"/>
      <c r="AL63" s="453"/>
      <c r="AM63" s="453"/>
      <c r="AN63" s="451"/>
      <c r="AO63" s="451"/>
      <c r="AP63" s="453"/>
      <c r="AQ63" s="453"/>
      <c r="AR63" s="451"/>
      <c r="AS63" s="453"/>
      <c r="AT63" s="453"/>
      <c r="AU63" s="451"/>
      <c r="AV63" s="453"/>
      <c r="AW63" s="453"/>
      <c r="AX63" s="451"/>
      <c r="AY63" s="453"/>
      <c r="AZ63" s="453"/>
      <c r="BA63" s="451"/>
      <c r="BB63" s="453"/>
      <c r="BC63" s="453"/>
      <c r="BD63" s="451"/>
      <c r="BE63" s="453"/>
      <c r="BF63" s="453"/>
      <c r="BG63" s="451"/>
      <c r="BH63" s="453"/>
      <c r="BI63" s="453"/>
    </row>
    <row r="64" spans="1:61">
      <c r="A64" s="492"/>
      <c r="B64" s="449"/>
      <c r="C64" s="470" t="s">
        <v>247</v>
      </c>
      <c r="D64" s="450"/>
      <c r="E64" s="452"/>
      <c r="F64" s="451"/>
      <c r="G64" s="451"/>
      <c r="H64" s="451"/>
      <c r="I64" s="452"/>
      <c r="J64" s="451"/>
      <c r="K64" s="451"/>
      <c r="L64" s="451"/>
      <c r="M64" s="451"/>
      <c r="N64" s="451"/>
      <c r="O64" s="451"/>
      <c r="P64" s="451"/>
      <c r="Q64" s="451"/>
      <c r="R64" s="451"/>
      <c r="S64" s="451"/>
      <c r="T64" s="453"/>
      <c r="U64" s="453"/>
      <c r="V64" s="453"/>
      <c r="W64" s="453"/>
      <c r="X64" s="453"/>
      <c r="Y64" s="453"/>
      <c r="Z64" s="453"/>
      <c r="AA64" s="453"/>
      <c r="AB64" s="451"/>
      <c r="AC64" s="451"/>
      <c r="AD64" s="453"/>
      <c r="AE64" s="453"/>
      <c r="AF64" s="451"/>
      <c r="AG64" s="451"/>
      <c r="AH64" s="453"/>
      <c r="AI64" s="453"/>
      <c r="AJ64" s="451"/>
      <c r="AK64" s="451"/>
      <c r="AL64" s="453"/>
      <c r="AM64" s="453"/>
      <c r="AN64" s="451"/>
      <c r="AO64" s="451"/>
      <c r="AP64" s="453"/>
      <c r="AQ64" s="453"/>
      <c r="AR64" s="451"/>
      <c r="AS64" s="453"/>
      <c r="AT64" s="453"/>
      <c r="AU64" s="451"/>
      <c r="AV64" s="453"/>
      <c r="AW64" s="453"/>
      <c r="AX64" s="451"/>
      <c r="AY64" s="453"/>
      <c r="AZ64" s="453"/>
      <c r="BA64" s="451"/>
      <c r="BB64" s="453"/>
      <c r="BC64" s="453"/>
      <c r="BD64" s="451"/>
      <c r="BE64" s="453"/>
      <c r="BF64" s="453"/>
      <c r="BG64" s="451"/>
      <c r="BH64" s="453"/>
      <c r="BI64" s="453"/>
    </row>
    <row r="65" spans="1:61" ht="12.5">
      <c r="A65" s="492"/>
      <c r="B65" s="449"/>
      <c r="C65" s="449"/>
      <c r="D65" s="450"/>
      <c r="E65" s="452"/>
      <c r="F65" s="451"/>
      <c r="G65" s="451"/>
      <c r="H65" s="451"/>
      <c r="I65" s="452"/>
      <c r="J65" s="451"/>
      <c r="K65" s="451"/>
      <c r="L65" s="451"/>
      <c r="M65" s="451"/>
      <c r="N65" s="451"/>
      <c r="O65" s="451"/>
      <c r="P65" s="451"/>
      <c r="Q65" s="451"/>
      <c r="R65" s="451"/>
      <c r="S65" s="451"/>
      <c r="T65" s="453"/>
      <c r="U65" s="453"/>
      <c r="V65" s="453"/>
      <c r="W65" s="453"/>
      <c r="X65" s="453"/>
      <c r="Y65" s="453"/>
      <c r="Z65" s="453"/>
      <c r="AA65" s="453"/>
      <c r="AB65" s="451"/>
      <c r="AC65" s="451"/>
      <c r="AD65" s="453"/>
      <c r="AE65" s="453"/>
      <c r="AF65" s="451"/>
      <c r="AG65" s="451"/>
      <c r="AH65" s="453"/>
      <c r="AI65" s="453"/>
      <c r="AJ65" s="451"/>
      <c r="AK65" s="451"/>
      <c r="AL65" s="453"/>
      <c r="AM65" s="453"/>
      <c r="AN65" s="451"/>
      <c r="AO65" s="451"/>
      <c r="AP65" s="453"/>
      <c r="AQ65" s="453"/>
      <c r="AR65" s="451"/>
      <c r="AS65" s="453"/>
      <c r="AT65" s="453"/>
      <c r="AU65" s="451"/>
      <c r="AV65" s="453"/>
      <c r="AW65" s="453"/>
      <c r="AX65" s="451"/>
      <c r="AY65" s="453"/>
      <c r="AZ65" s="453"/>
      <c r="BA65" s="451"/>
      <c r="BB65" s="453"/>
      <c r="BC65" s="453"/>
      <c r="BD65" s="451"/>
      <c r="BE65" s="453"/>
      <c r="BF65" s="453"/>
      <c r="BG65" s="451"/>
      <c r="BH65" s="453"/>
      <c r="BI65" s="453"/>
    </row>
    <row r="66" spans="1:61" ht="12.5">
      <c r="A66" s="492"/>
      <c r="B66" s="449"/>
      <c r="C66" s="449"/>
      <c r="D66" s="450"/>
      <c r="E66" s="452" t="str">
        <f t="shared" ref="E66:AJ66" si="22" xml:space="preserve"> E$19</f>
        <v>Years for time value of money calculation</v>
      </c>
      <c r="F66" s="7">
        <f t="shared" si="22"/>
        <v>0</v>
      </c>
      <c r="G66" s="7">
        <f t="shared" si="22"/>
        <v>0</v>
      </c>
      <c r="H66" s="515">
        <f t="shared" si="22"/>
        <v>0</v>
      </c>
      <c r="I66" s="515">
        <f t="shared" si="22"/>
        <v>0</v>
      </c>
      <c r="J66" s="7">
        <f t="shared" si="22"/>
        <v>0</v>
      </c>
      <c r="K66" s="7">
        <f t="shared" si="22"/>
        <v>4</v>
      </c>
      <c r="L66" s="7">
        <f t="shared" si="22"/>
        <v>3</v>
      </c>
      <c r="M66" s="7">
        <f t="shared" si="22"/>
        <v>2</v>
      </c>
      <c r="N66" s="7">
        <f t="shared" si="22"/>
        <v>1</v>
      </c>
      <c r="O66" s="7">
        <f t="shared" si="22"/>
        <v>0</v>
      </c>
      <c r="P66" s="7">
        <f t="shared" si="22"/>
        <v>0</v>
      </c>
      <c r="Q66" s="7">
        <f t="shared" si="22"/>
        <v>0</v>
      </c>
      <c r="R66" s="7">
        <f t="shared" si="22"/>
        <v>0</v>
      </c>
      <c r="S66" s="7">
        <f t="shared" si="22"/>
        <v>0</v>
      </c>
      <c r="T66" s="60">
        <f t="shared" si="22"/>
        <v>0</v>
      </c>
      <c r="U66" s="60">
        <f t="shared" si="22"/>
        <v>0</v>
      </c>
      <c r="V66" s="60">
        <f t="shared" si="22"/>
        <v>0</v>
      </c>
      <c r="W66" s="60">
        <f t="shared" si="22"/>
        <v>0</v>
      </c>
      <c r="X66" s="60">
        <f t="shared" si="22"/>
        <v>0</v>
      </c>
      <c r="Y66" s="60">
        <f t="shared" si="22"/>
        <v>0</v>
      </c>
      <c r="Z66" s="60">
        <f t="shared" si="22"/>
        <v>0</v>
      </c>
      <c r="AA66" s="60">
        <f t="shared" si="22"/>
        <v>0</v>
      </c>
      <c r="AB66" s="7">
        <f t="shared" si="22"/>
        <v>0</v>
      </c>
      <c r="AC66" s="7">
        <f t="shared" si="22"/>
        <v>0</v>
      </c>
      <c r="AD66" s="60">
        <f t="shared" si="22"/>
        <v>0</v>
      </c>
      <c r="AE66" s="60">
        <f t="shared" si="22"/>
        <v>0</v>
      </c>
      <c r="AF66" s="7">
        <f t="shared" si="22"/>
        <v>0</v>
      </c>
      <c r="AG66" s="7">
        <f t="shared" si="22"/>
        <v>0</v>
      </c>
      <c r="AH66" s="60">
        <f t="shared" si="22"/>
        <v>0</v>
      </c>
      <c r="AI66" s="60">
        <f t="shared" si="22"/>
        <v>0</v>
      </c>
      <c r="AJ66" s="7">
        <f t="shared" si="22"/>
        <v>0</v>
      </c>
      <c r="AK66" s="7">
        <f t="shared" ref="AK66:BI66" si="23" xml:space="preserve"> AK$19</f>
        <v>0</v>
      </c>
      <c r="AL66" s="60">
        <f t="shared" si="23"/>
        <v>0</v>
      </c>
      <c r="AM66" s="60">
        <f t="shared" si="23"/>
        <v>0</v>
      </c>
      <c r="AN66" s="7">
        <f t="shared" si="23"/>
        <v>0</v>
      </c>
      <c r="AO66" s="7">
        <f t="shared" si="23"/>
        <v>0</v>
      </c>
      <c r="AP66" s="60">
        <f t="shared" si="23"/>
        <v>0</v>
      </c>
      <c r="AQ66" s="60">
        <f t="shared" si="23"/>
        <v>0</v>
      </c>
      <c r="AR66" s="7">
        <f t="shared" si="23"/>
        <v>0</v>
      </c>
      <c r="AS66" s="60">
        <f t="shared" si="23"/>
        <v>0</v>
      </c>
      <c r="AT66" s="60">
        <f t="shared" si="23"/>
        <v>0</v>
      </c>
      <c r="AU66" s="7">
        <f t="shared" si="23"/>
        <v>0</v>
      </c>
      <c r="AV66" s="60">
        <f t="shared" si="23"/>
        <v>0</v>
      </c>
      <c r="AW66" s="60">
        <f t="shared" si="23"/>
        <v>0</v>
      </c>
      <c r="AX66" s="7">
        <f t="shared" si="23"/>
        <v>0</v>
      </c>
      <c r="AY66" s="60">
        <f t="shared" si="23"/>
        <v>0</v>
      </c>
      <c r="AZ66" s="60">
        <f t="shared" si="23"/>
        <v>0</v>
      </c>
      <c r="BA66" s="7">
        <f t="shared" si="23"/>
        <v>0</v>
      </c>
      <c r="BB66" s="60">
        <f t="shared" si="23"/>
        <v>0</v>
      </c>
      <c r="BC66" s="60">
        <f t="shared" si="23"/>
        <v>0</v>
      </c>
      <c r="BD66" s="7">
        <f t="shared" si="23"/>
        <v>0</v>
      </c>
      <c r="BE66" s="60">
        <f t="shared" si="23"/>
        <v>0</v>
      </c>
      <c r="BF66" s="60">
        <f t="shared" si="23"/>
        <v>0</v>
      </c>
      <c r="BG66" s="7">
        <f t="shared" si="23"/>
        <v>0</v>
      </c>
      <c r="BH66" s="60">
        <f t="shared" si="23"/>
        <v>0</v>
      </c>
      <c r="BI66" s="60">
        <f t="shared" si="23"/>
        <v>0</v>
      </c>
    </row>
    <row r="67" spans="1:61" ht="12.5">
      <c r="A67" s="452"/>
      <c r="B67" s="452"/>
      <c r="C67" s="452"/>
      <c r="D67" s="452"/>
      <c r="E67" s="452" t="str">
        <f xml:space="preserve"> E$58</f>
        <v>Export incentive for export 1 to be paid at PR24 (2017-18 FYA CPIH deflated)</v>
      </c>
      <c r="F67" s="121">
        <f t="shared" ref="F67:BI67" si="24" xml:space="preserve"> F$58</f>
        <v>0</v>
      </c>
      <c r="G67" s="452" t="str">
        <f t="shared" si="24"/>
        <v>£m</v>
      </c>
      <c r="H67" s="452">
        <f t="shared" si="24"/>
        <v>0</v>
      </c>
      <c r="I67" s="452">
        <f t="shared" si="24"/>
        <v>0</v>
      </c>
      <c r="J67" s="452">
        <f t="shared" si="24"/>
        <v>0</v>
      </c>
      <c r="K67" s="452">
        <f t="shared" si="24"/>
        <v>0</v>
      </c>
      <c r="L67" s="452">
        <f t="shared" si="24"/>
        <v>0</v>
      </c>
      <c r="M67" s="452">
        <f t="shared" si="24"/>
        <v>0</v>
      </c>
      <c r="N67" s="452">
        <f t="shared" si="24"/>
        <v>0</v>
      </c>
      <c r="O67" s="452">
        <f t="shared" si="24"/>
        <v>0</v>
      </c>
      <c r="P67" s="452">
        <f t="shared" si="24"/>
        <v>0</v>
      </c>
      <c r="Q67" s="452">
        <f t="shared" si="24"/>
        <v>0</v>
      </c>
      <c r="R67" s="452">
        <f t="shared" si="24"/>
        <v>0</v>
      </c>
      <c r="S67" s="452">
        <f t="shared" si="24"/>
        <v>0</v>
      </c>
      <c r="T67" s="452">
        <f t="shared" si="24"/>
        <v>0</v>
      </c>
      <c r="U67" s="452">
        <f t="shared" si="24"/>
        <v>0</v>
      </c>
      <c r="V67" s="452">
        <f t="shared" si="24"/>
        <v>0</v>
      </c>
      <c r="W67" s="452">
        <f t="shared" si="24"/>
        <v>0</v>
      </c>
      <c r="X67" s="452">
        <f t="shared" si="24"/>
        <v>0</v>
      </c>
      <c r="Y67" s="452">
        <f t="shared" si="24"/>
        <v>0</v>
      </c>
      <c r="Z67" s="452">
        <f t="shared" si="24"/>
        <v>0</v>
      </c>
      <c r="AA67" s="452">
        <f t="shared" si="24"/>
        <v>0</v>
      </c>
      <c r="AB67" s="452">
        <f t="shared" si="24"/>
        <v>0</v>
      </c>
      <c r="AC67" s="452">
        <f t="shared" si="24"/>
        <v>0</v>
      </c>
      <c r="AD67" s="452">
        <f t="shared" si="24"/>
        <v>0</v>
      </c>
      <c r="AE67" s="452">
        <f t="shared" si="24"/>
        <v>0</v>
      </c>
      <c r="AF67" s="452">
        <f t="shared" si="24"/>
        <v>0</v>
      </c>
      <c r="AG67" s="452">
        <f t="shared" si="24"/>
        <v>0</v>
      </c>
      <c r="AH67" s="452">
        <f t="shared" si="24"/>
        <v>0</v>
      </c>
      <c r="AI67" s="452">
        <f t="shared" si="24"/>
        <v>0</v>
      </c>
      <c r="AJ67" s="452">
        <f t="shared" si="24"/>
        <v>0</v>
      </c>
      <c r="AK67" s="452">
        <f t="shared" si="24"/>
        <v>0</v>
      </c>
      <c r="AL67" s="452">
        <f t="shared" si="24"/>
        <v>0</v>
      </c>
      <c r="AM67" s="452">
        <f t="shared" si="24"/>
        <v>0</v>
      </c>
      <c r="AN67" s="452">
        <f t="shared" si="24"/>
        <v>0</v>
      </c>
      <c r="AO67" s="452">
        <f t="shared" si="24"/>
        <v>0</v>
      </c>
      <c r="AP67" s="452">
        <f t="shared" si="24"/>
        <v>0</v>
      </c>
      <c r="AQ67" s="452">
        <f t="shared" si="24"/>
        <v>0</v>
      </c>
      <c r="AR67" s="452">
        <f t="shared" si="24"/>
        <v>0</v>
      </c>
      <c r="AS67" s="452">
        <f t="shared" si="24"/>
        <v>0</v>
      </c>
      <c r="AT67" s="452">
        <f t="shared" si="24"/>
        <v>0</v>
      </c>
      <c r="AU67" s="452">
        <f t="shared" si="24"/>
        <v>0</v>
      </c>
      <c r="AV67" s="452">
        <f t="shared" si="24"/>
        <v>0</v>
      </c>
      <c r="AW67" s="452">
        <f t="shared" si="24"/>
        <v>0</v>
      </c>
      <c r="AX67" s="452">
        <f t="shared" si="24"/>
        <v>0</v>
      </c>
      <c r="AY67" s="452">
        <f t="shared" si="24"/>
        <v>0</v>
      </c>
      <c r="AZ67" s="452">
        <f t="shared" si="24"/>
        <v>0</v>
      </c>
      <c r="BA67" s="452">
        <f t="shared" si="24"/>
        <v>0</v>
      </c>
      <c r="BB67" s="452">
        <f t="shared" si="24"/>
        <v>0</v>
      </c>
      <c r="BC67" s="452">
        <f t="shared" si="24"/>
        <v>0</v>
      </c>
      <c r="BD67" s="452">
        <f t="shared" si="24"/>
        <v>0</v>
      </c>
      <c r="BE67" s="452">
        <f t="shared" si="24"/>
        <v>0</v>
      </c>
      <c r="BF67" s="452">
        <f t="shared" si="24"/>
        <v>0</v>
      </c>
      <c r="BG67" s="452">
        <f t="shared" si="24"/>
        <v>0</v>
      </c>
      <c r="BH67" s="452">
        <f t="shared" si="24"/>
        <v>0</v>
      </c>
      <c r="BI67" s="452">
        <f t="shared" si="24"/>
        <v>0</v>
      </c>
    </row>
    <row r="68" spans="1:61" ht="12.5">
      <c r="A68" s="492"/>
      <c r="B68" s="449"/>
      <c r="C68" s="449"/>
      <c r="D68" s="450"/>
      <c r="E68" s="456" t="str">
        <f xml:space="preserve"> InpR!E$11</f>
        <v>Discount rate</v>
      </c>
      <c r="F68" s="193">
        <f xml:space="preserve"> InpR!F$11</f>
        <v>0</v>
      </c>
      <c r="G68" s="456" t="str">
        <f xml:space="preserve"> InpR!G$11</f>
        <v>%</v>
      </c>
      <c r="H68" s="456">
        <f xml:space="preserve"> InpR!H$11</f>
        <v>0</v>
      </c>
      <c r="I68" s="456">
        <f xml:space="preserve"> InpR!I$11</f>
        <v>0</v>
      </c>
      <c r="J68" s="456">
        <f xml:space="preserve"> InpR!J$11</f>
        <v>0</v>
      </c>
      <c r="K68" s="456">
        <f xml:space="preserve"> InpR!K$11</f>
        <v>0</v>
      </c>
      <c r="L68" s="456">
        <f xml:space="preserve"> InpR!L$11</f>
        <v>0</v>
      </c>
      <c r="M68" s="456">
        <f xml:space="preserve"> InpR!M$11</f>
        <v>0</v>
      </c>
      <c r="N68" s="456">
        <f xml:space="preserve"> InpR!N$11</f>
        <v>0</v>
      </c>
      <c r="O68" s="456">
        <f xml:space="preserve"> InpR!O$11</f>
        <v>0</v>
      </c>
      <c r="P68" s="456">
        <f xml:space="preserve"> InpR!P$11</f>
        <v>0</v>
      </c>
      <c r="Q68" s="456">
        <f xml:space="preserve"> InpR!Q$11</f>
        <v>0</v>
      </c>
      <c r="R68" s="456">
        <f xml:space="preserve"> InpR!R$11</f>
        <v>0</v>
      </c>
      <c r="S68" s="456">
        <f xml:space="preserve"> InpR!S$11</f>
        <v>0</v>
      </c>
      <c r="T68" s="456">
        <f xml:space="preserve"> InpR!T$11</f>
        <v>0</v>
      </c>
      <c r="U68" s="456">
        <f xml:space="preserve"> InpR!U$11</f>
        <v>0</v>
      </c>
      <c r="V68" s="456">
        <f xml:space="preserve"> InpR!V$11</f>
        <v>0</v>
      </c>
      <c r="W68" s="456">
        <f xml:space="preserve"> InpR!W$11</f>
        <v>0</v>
      </c>
      <c r="X68" s="456">
        <f xml:space="preserve"> InpR!X$11</f>
        <v>0</v>
      </c>
      <c r="Y68" s="456">
        <f xml:space="preserve"> InpR!Y$11</f>
        <v>0</v>
      </c>
      <c r="Z68" s="456">
        <f xml:space="preserve"> InpR!Z$11</f>
        <v>0</v>
      </c>
      <c r="AA68" s="456">
        <f xml:space="preserve"> InpR!AA$11</f>
        <v>0</v>
      </c>
      <c r="AB68" s="456">
        <f xml:space="preserve"> InpR!AB$11</f>
        <v>0</v>
      </c>
      <c r="AC68" s="456">
        <f xml:space="preserve"> InpR!AC$11</f>
        <v>0</v>
      </c>
      <c r="AD68" s="456">
        <f xml:space="preserve"> InpR!AD$11</f>
        <v>0</v>
      </c>
      <c r="AE68" s="456">
        <f xml:space="preserve"> InpR!AE$11</f>
        <v>0</v>
      </c>
      <c r="AF68" s="456">
        <f xml:space="preserve"> InpR!AF$11</f>
        <v>0</v>
      </c>
      <c r="AG68" s="456">
        <f xml:space="preserve"> InpR!AG$11</f>
        <v>0</v>
      </c>
      <c r="AH68" s="456">
        <f xml:space="preserve"> InpR!AH$11</f>
        <v>0</v>
      </c>
      <c r="AI68" s="456">
        <f xml:space="preserve"> InpR!AI$11</f>
        <v>0</v>
      </c>
      <c r="AJ68" s="456">
        <f xml:space="preserve"> InpR!AJ$11</f>
        <v>0</v>
      </c>
      <c r="AK68" s="456">
        <f xml:space="preserve"> InpR!AK$11</f>
        <v>0</v>
      </c>
      <c r="AL68" s="456">
        <f xml:space="preserve"> InpR!AL$11</f>
        <v>0</v>
      </c>
      <c r="AM68" s="456">
        <f xml:space="preserve"> InpR!AM$11</f>
        <v>0</v>
      </c>
      <c r="AN68" s="456">
        <f xml:space="preserve"> InpR!AN$11</f>
        <v>0</v>
      </c>
      <c r="AO68" s="456">
        <f xml:space="preserve"> InpR!AO$11</f>
        <v>0</v>
      </c>
      <c r="AP68" s="456">
        <f xml:space="preserve"> InpR!AP$11</f>
        <v>0</v>
      </c>
      <c r="AQ68" s="456">
        <f xml:space="preserve"> InpR!AQ$11</f>
        <v>0</v>
      </c>
      <c r="AR68" s="456">
        <f xml:space="preserve"> InpR!AR$11</f>
        <v>0</v>
      </c>
      <c r="AS68" s="456">
        <f xml:space="preserve"> InpR!AS$11</f>
        <v>0</v>
      </c>
      <c r="AT68" s="456">
        <f xml:space="preserve"> InpR!AT$11</f>
        <v>0</v>
      </c>
      <c r="AU68" s="456">
        <f xml:space="preserve"> InpR!AU$11</f>
        <v>0</v>
      </c>
      <c r="AV68" s="456">
        <f xml:space="preserve"> InpR!AV$11</f>
        <v>0</v>
      </c>
      <c r="AW68" s="456">
        <f xml:space="preserve"> InpR!AW$11</f>
        <v>0</v>
      </c>
      <c r="AX68" s="456">
        <f xml:space="preserve"> InpR!AX$11</f>
        <v>0</v>
      </c>
      <c r="AY68" s="456">
        <f xml:space="preserve"> InpR!AY$11</f>
        <v>0</v>
      </c>
      <c r="AZ68" s="456">
        <f xml:space="preserve"> InpR!AZ$11</f>
        <v>0</v>
      </c>
      <c r="BA68" s="456">
        <f xml:space="preserve"> InpR!BA$11</f>
        <v>0</v>
      </c>
      <c r="BB68" s="456">
        <f xml:space="preserve"> InpR!BB$11</f>
        <v>0</v>
      </c>
      <c r="BC68" s="456">
        <f xml:space="preserve"> InpR!BC$11</f>
        <v>0</v>
      </c>
      <c r="BD68" s="456">
        <f xml:space="preserve"> InpR!BD$11</f>
        <v>0</v>
      </c>
      <c r="BE68" s="456">
        <f xml:space="preserve"> InpR!BE$11</f>
        <v>0</v>
      </c>
      <c r="BF68" s="456">
        <f xml:space="preserve"> InpR!BF$11</f>
        <v>0</v>
      </c>
      <c r="BG68" s="456">
        <f xml:space="preserve"> InpR!BG$11</f>
        <v>0</v>
      </c>
      <c r="BH68" s="456">
        <f xml:space="preserve"> InpR!BH$11</f>
        <v>0</v>
      </c>
      <c r="BI68" s="456">
        <f xml:space="preserve"> InpR!BI$11</f>
        <v>0</v>
      </c>
    </row>
    <row r="69" spans="1:61" ht="12.5">
      <c r="A69" s="492"/>
      <c r="B69" s="449"/>
      <c r="C69" s="449"/>
      <c r="D69" s="450"/>
      <c r="E69" s="452" t="s">
        <v>248</v>
      </c>
      <c r="F69" s="139">
        <f xml:space="preserve"> F67 * ( 1 + F68 ) ^ K66</f>
        <v>0</v>
      </c>
      <c r="G69" s="451" t="s">
        <v>105</v>
      </c>
      <c r="H69" s="451"/>
      <c r="I69" s="452"/>
      <c r="J69" s="451"/>
      <c r="K69" s="451"/>
      <c r="L69" s="451"/>
      <c r="M69" s="451"/>
      <c r="N69" s="451"/>
      <c r="O69" s="451"/>
      <c r="P69" s="451"/>
      <c r="Q69" s="451"/>
      <c r="R69" s="451"/>
      <c r="S69" s="451"/>
      <c r="T69" s="453"/>
      <c r="U69" s="453"/>
      <c r="V69" s="453"/>
      <c r="W69" s="453"/>
      <c r="X69" s="453"/>
      <c r="Y69" s="453"/>
      <c r="Z69" s="453"/>
      <c r="AA69" s="453"/>
      <c r="AB69" s="451"/>
      <c r="AC69" s="451"/>
      <c r="AD69" s="453"/>
      <c r="AE69" s="453"/>
      <c r="AF69" s="451"/>
      <c r="AG69" s="451"/>
      <c r="AH69" s="453"/>
      <c r="AI69" s="453"/>
      <c r="AJ69" s="451"/>
      <c r="AK69" s="451"/>
      <c r="AL69" s="453"/>
      <c r="AM69" s="453"/>
      <c r="AN69" s="451"/>
      <c r="AO69" s="451"/>
      <c r="AP69" s="453"/>
      <c r="AQ69" s="453"/>
      <c r="AR69" s="451"/>
      <c r="AS69" s="453"/>
      <c r="AT69" s="453"/>
      <c r="AU69" s="451"/>
      <c r="AV69" s="453"/>
      <c r="AW69" s="453"/>
      <c r="AX69" s="451"/>
      <c r="AY69" s="453"/>
      <c r="AZ69" s="453"/>
      <c r="BA69" s="451"/>
      <c r="BB69" s="453"/>
      <c r="BC69" s="453"/>
      <c r="BD69" s="451"/>
      <c r="BE69" s="453"/>
      <c r="BF69" s="453"/>
      <c r="BG69" s="451"/>
      <c r="BH69" s="453"/>
      <c r="BI69" s="453"/>
    </row>
    <row r="70" spans="1:61" ht="12.5">
      <c r="A70" s="492"/>
      <c r="B70" s="449"/>
      <c r="C70" s="449"/>
      <c r="D70" s="450"/>
      <c r="E70" s="452"/>
      <c r="F70" s="451"/>
      <c r="G70" s="451"/>
      <c r="H70" s="451"/>
      <c r="I70" s="452"/>
      <c r="J70" s="451"/>
      <c r="K70" s="451"/>
      <c r="L70" s="451"/>
      <c r="M70" s="451"/>
      <c r="N70" s="451"/>
      <c r="O70" s="451"/>
      <c r="P70" s="451"/>
      <c r="Q70" s="451"/>
      <c r="R70" s="451"/>
      <c r="S70" s="451"/>
      <c r="T70" s="453"/>
      <c r="U70" s="453"/>
      <c r="V70" s="453"/>
      <c r="W70" s="453"/>
      <c r="X70" s="453"/>
      <c r="Y70" s="453"/>
      <c r="Z70" s="453"/>
      <c r="AA70" s="453"/>
      <c r="AB70" s="451"/>
      <c r="AC70" s="451"/>
      <c r="AD70" s="453"/>
      <c r="AE70" s="453"/>
      <c r="AF70" s="451"/>
      <c r="AG70" s="451"/>
      <c r="AH70" s="453"/>
      <c r="AI70" s="453"/>
      <c r="AJ70" s="451"/>
      <c r="AK70" s="451"/>
      <c r="AL70" s="453"/>
      <c r="AM70" s="453"/>
      <c r="AN70" s="451"/>
      <c r="AO70" s="451"/>
      <c r="AP70" s="453"/>
      <c r="AQ70" s="453"/>
      <c r="AR70" s="451"/>
      <c r="AS70" s="453"/>
      <c r="AT70" s="453"/>
      <c r="AU70" s="451"/>
      <c r="AV70" s="453"/>
      <c r="AW70" s="453"/>
      <c r="AX70" s="451"/>
      <c r="AY70" s="453"/>
      <c r="AZ70" s="453"/>
      <c r="BA70" s="451"/>
      <c r="BB70" s="453"/>
      <c r="BC70" s="453"/>
      <c r="BD70" s="451"/>
      <c r="BE70" s="453"/>
      <c r="BF70" s="453"/>
      <c r="BG70" s="451"/>
      <c r="BH70" s="453"/>
      <c r="BI70" s="453"/>
    </row>
    <row r="71" spans="1:61" ht="12.5">
      <c r="A71" s="492"/>
      <c r="B71" s="449"/>
      <c r="C71" s="449"/>
      <c r="D71" s="450"/>
      <c r="E71" s="452" t="str">
        <f t="shared" ref="E71:AJ71" si="25" xml:space="preserve"> E$19</f>
        <v>Years for time value of money calculation</v>
      </c>
      <c r="F71" s="7">
        <f t="shared" si="25"/>
        <v>0</v>
      </c>
      <c r="G71" s="7">
        <f t="shared" si="25"/>
        <v>0</v>
      </c>
      <c r="H71" s="515">
        <f t="shared" si="25"/>
        <v>0</v>
      </c>
      <c r="I71" s="515">
        <f t="shared" si="25"/>
        <v>0</v>
      </c>
      <c r="J71" s="7">
        <f t="shared" si="25"/>
        <v>0</v>
      </c>
      <c r="K71" s="7">
        <f t="shared" si="25"/>
        <v>4</v>
      </c>
      <c r="L71" s="7">
        <f t="shared" si="25"/>
        <v>3</v>
      </c>
      <c r="M71" s="7">
        <f t="shared" si="25"/>
        <v>2</v>
      </c>
      <c r="N71" s="7">
        <f t="shared" si="25"/>
        <v>1</v>
      </c>
      <c r="O71" s="7">
        <f t="shared" si="25"/>
        <v>0</v>
      </c>
      <c r="P71" s="7">
        <f t="shared" si="25"/>
        <v>0</v>
      </c>
      <c r="Q71" s="7">
        <f t="shared" si="25"/>
        <v>0</v>
      </c>
      <c r="R71" s="7">
        <f t="shared" si="25"/>
        <v>0</v>
      </c>
      <c r="S71" s="7">
        <f t="shared" si="25"/>
        <v>0</v>
      </c>
      <c r="T71" s="60">
        <f t="shared" si="25"/>
        <v>0</v>
      </c>
      <c r="U71" s="60">
        <f t="shared" si="25"/>
        <v>0</v>
      </c>
      <c r="V71" s="60">
        <f t="shared" si="25"/>
        <v>0</v>
      </c>
      <c r="W71" s="60">
        <f t="shared" si="25"/>
        <v>0</v>
      </c>
      <c r="X71" s="60">
        <f t="shared" si="25"/>
        <v>0</v>
      </c>
      <c r="Y71" s="60">
        <f t="shared" si="25"/>
        <v>0</v>
      </c>
      <c r="Z71" s="60">
        <f t="shared" si="25"/>
        <v>0</v>
      </c>
      <c r="AA71" s="60">
        <f t="shared" si="25"/>
        <v>0</v>
      </c>
      <c r="AB71" s="7">
        <f t="shared" si="25"/>
        <v>0</v>
      </c>
      <c r="AC71" s="7">
        <f t="shared" si="25"/>
        <v>0</v>
      </c>
      <c r="AD71" s="60">
        <f t="shared" si="25"/>
        <v>0</v>
      </c>
      <c r="AE71" s="60">
        <f t="shared" si="25"/>
        <v>0</v>
      </c>
      <c r="AF71" s="7">
        <f t="shared" si="25"/>
        <v>0</v>
      </c>
      <c r="AG71" s="7">
        <f t="shared" si="25"/>
        <v>0</v>
      </c>
      <c r="AH71" s="60">
        <f t="shared" si="25"/>
        <v>0</v>
      </c>
      <c r="AI71" s="60">
        <f t="shared" si="25"/>
        <v>0</v>
      </c>
      <c r="AJ71" s="7">
        <f t="shared" si="25"/>
        <v>0</v>
      </c>
      <c r="AK71" s="7">
        <f t="shared" ref="AK71:BI71" si="26" xml:space="preserve"> AK$19</f>
        <v>0</v>
      </c>
      <c r="AL71" s="60">
        <f t="shared" si="26"/>
        <v>0</v>
      </c>
      <c r="AM71" s="60">
        <f t="shared" si="26"/>
        <v>0</v>
      </c>
      <c r="AN71" s="7">
        <f t="shared" si="26"/>
        <v>0</v>
      </c>
      <c r="AO71" s="7">
        <f t="shared" si="26"/>
        <v>0</v>
      </c>
      <c r="AP71" s="60">
        <f t="shared" si="26"/>
        <v>0</v>
      </c>
      <c r="AQ71" s="60">
        <f t="shared" si="26"/>
        <v>0</v>
      </c>
      <c r="AR71" s="7">
        <f t="shared" si="26"/>
        <v>0</v>
      </c>
      <c r="AS71" s="60">
        <f t="shared" si="26"/>
        <v>0</v>
      </c>
      <c r="AT71" s="60">
        <f t="shared" si="26"/>
        <v>0</v>
      </c>
      <c r="AU71" s="7">
        <f t="shared" si="26"/>
        <v>0</v>
      </c>
      <c r="AV71" s="60">
        <f t="shared" si="26"/>
        <v>0</v>
      </c>
      <c r="AW71" s="60">
        <f t="shared" si="26"/>
        <v>0</v>
      </c>
      <c r="AX71" s="7">
        <f t="shared" si="26"/>
        <v>0</v>
      </c>
      <c r="AY71" s="60">
        <f t="shared" si="26"/>
        <v>0</v>
      </c>
      <c r="AZ71" s="60">
        <f t="shared" si="26"/>
        <v>0</v>
      </c>
      <c r="BA71" s="7">
        <f t="shared" si="26"/>
        <v>0</v>
      </c>
      <c r="BB71" s="60">
        <f t="shared" si="26"/>
        <v>0</v>
      </c>
      <c r="BC71" s="60">
        <f t="shared" si="26"/>
        <v>0</v>
      </c>
      <c r="BD71" s="7">
        <f t="shared" si="26"/>
        <v>0</v>
      </c>
      <c r="BE71" s="60">
        <f t="shared" si="26"/>
        <v>0</v>
      </c>
      <c r="BF71" s="60">
        <f t="shared" si="26"/>
        <v>0</v>
      </c>
      <c r="BG71" s="7">
        <f t="shared" si="26"/>
        <v>0</v>
      </c>
      <c r="BH71" s="60">
        <f t="shared" si="26"/>
        <v>0</v>
      </c>
      <c r="BI71" s="60">
        <f t="shared" si="26"/>
        <v>0</v>
      </c>
    </row>
    <row r="72" spans="1:61" ht="12.5">
      <c r="A72" s="452"/>
      <c r="B72" s="452"/>
      <c r="C72" s="452"/>
      <c r="D72" s="452"/>
      <c r="E72" s="452" t="str">
        <f xml:space="preserve"> E$62</f>
        <v>Export incentive for export 1 to be paid after PR24 (2017-18 FYA CPIH deflated)</v>
      </c>
      <c r="F72" s="121">
        <f xml:space="preserve"> F$62</f>
        <v>0</v>
      </c>
      <c r="G72" s="452" t="str">
        <f xml:space="preserve"> G$62</f>
        <v>£m</v>
      </c>
      <c r="H72" s="452">
        <f t="shared" ref="H72:BI72" si="27" xml:space="preserve"> H$58</f>
        <v>0</v>
      </c>
      <c r="I72" s="452">
        <f t="shared" si="27"/>
        <v>0</v>
      </c>
      <c r="J72" s="452">
        <f t="shared" si="27"/>
        <v>0</v>
      </c>
      <c r="K72" s="452">
        <f t="shared" si="27"/>
        <v>0</v>
      </c>
      <c r="L72" s="452">
        <f t="shared" si="27"/>
        <v>0</v>
      </c>
      <c r="M72" s="452">
        <f t="shared" si="27"/>
        <v>0</v>
      </c>
      <c r="N72" s="452">
        <f t="shared" si="27"/>
        <v>0</v>
      </c>
      <c r="O72" s="452">
        <f t="shared" si="27"/>
        <v>0</v>
      </c>
      <c r="P72" s="452">
        <f t="shared" si="27"/>
        <v>0</v>
      </c>
      <c r="Q72" s="452">
        <f t="shared" si="27"/>
        <v>0</v>
      </c>
      <c r="R72" s="452">
        <f t="shared" si="27"/>
        <v>0</v>
      </c>
      <c r="S72" s="452">
        <f t="shared" si="27"/>
        <v>0</v>
      </c>
      <c r="T72" s="452">
        <f t="shared" si="27"/>
        <v>0</v>
      </c>
      <c r="U72" s="452">
        <f t="shared" si="27"/>
        <v>0</v>
      </c>
      <c r="V72" s="452">
        <f t="shared" si="27"/>
        <v>0</v>
      </c>
      <c r="W72" s="452">
        <f t="shared" si="27"/>
        <v>0</v>
      </c>
      <c r="X72" s="452">
        <f t="shared" si="27"/>
        <v>0</v>
      </c>
      <c r="Y72" s="452">
        <f t="shared" si="27"/>
        <v>0</v>
      </c>
      <c r="Z72" s="452">
        <f t="shared" si="27"/>
        <v>0</v>
      </c>
      <c r="AA72" s="452">
        <f t="shared" si="27"/>
        <v>0</v>
      </c>
      <c r="AB72" s="452">
        <f t="shared" si="27"/>
        <v>0</v>
      </c>
      <c r="AC72" s="452">
        <f t="shared" si="27"/>
        <v>0</v>
      </c>
      <c r="AD72" s="452">
        <f t="shared" si="27"/>
        <v>0</v>
      </c>
      <c r="AE72" s="452">
        <f t="shared" si="27"/>
        <v>0</v>
      </c>
      <c r="AF72" s="452">
        <f t="shared" si="27"/>
        <v>0</v>
      </c>
      <c r="AG72" s="452">
        <f t="shared" si="27"/>
        <v>0</v>
      </c>
      <c r="AH72" s="452">
        <f t="shared" si="27"/>
        <v>0</v>
      </c>
      <c r="AI72" s="452">
        <f t="shared" si="27"/>
        <v>0</v>
      </c>
      <c r="AJ72" s="452">
        <f t="shared" si="27"/>
        <v>0</v>
      </c>
      <c r="AK72" s="452">
        <f t="shared" si="27"/>
        <v>0</v>
      </c>
      <c r="AL72" s="452">
        <f t="shared" si="27"/>
        <v>0</v>
      </c>
      <c r="AM72" s="452">
        <f t="shared" si="27"/>
        <v>0</v>
      </c>
      <c r="AN72" s="452">
        <f t="shared" si="27"/>
        <v>0</v>
      </c>
      <c r="AO72" s="452">
        <f t="shared" si="27"/>
        <v>0</v>
      </c>
      <c r="AP72" s="452">
        <f t="shared" si="27"/>
        <v>0</v>
      </c>
      <c r="AQ72" s="452">
        <f t="shared" si="27"/>
        <v>0</v>
      </c>
      <c r="AR72" s="452">
        <f t="shared" si="27"/>
        <v>0</v>
      </c>
      <c r="AS72" s="452">
        <f t="shared" si="27"/>
        <v>0</v>
      </c>
      <c r="AT72" s="452">
        <f t="shared" si="27"/>
        <v>0</v>
      </c>
      <c r="AU72" s="452">
        <f t="shared" si="27"/>
        <v>0</v>
      </c>
      <c r="AV72" s="452">
        <f t="shared" si="27"/>
        <v>0</v>
      </c>
      <c r="AW72" s="452">
        <f t="shared" si="27"/>
        <v>0</v>
      </c>
      <c r="AX72" s="452">
        <f t="shared" si="27"/>
        <v>0</v>
      </c>
      <c r="AY72" s="452">
        <f t="shared" si="27"/>
        <v>0</v>
      </c>
      <c r="AZ72" s="452">
        <f t="shared" si="27"/>
        <v>0</v>
      </c>
      <c r="BA72" s="452">
        <f t="shared" si="27"/>
        <v>0</v>
      </c>
      <c r="BB72" s="452">
        <f t="shared" si="27"/>
        <v>0</v>
      </c>
      <c r="BC72" s="452">
        <f t="shared" si="27"/>
        <v>0</v>
      </c>
      <c r="BD72" s="452">
        <f t="shared" si="27"/>
        <v>0</v>
      </c>
      <c r="BE72" s="452">
        <f t="shared" si="27"/>
        <v>0</v>
      </c>
      <c r="BF72" s="452">
        <f t="shared" si="27"/>
        <v>0</v>
      </c>
      <c r="BG72" s="452">
        <f t="shared" si="27"/>
        <v>0</v>
      </c>
      <c r="BH72" s="452">
        <f t="shared" si="27"/>
        <v>0</v>
      </c>
      <c r="BI72" s="452">
        <f t="shared" si="27"/>
        <v>0</v>
      </c>
    </row>
    <row r="73" spans="1:61" ht="12.5">
      <c r="A73" s="492"/>
      <c r="B73" s="449"/>
      <c r="C73" s="449"/>
      <c r="D73" s="450"/>
      <c r="E73" s="456" t="str">
        <f xml:space="preserve"> InpR!E$11</f>
        <v>Discount rate</v>
      </c>
      <c r="F73" s="193">
        <f xml:space="preserve"> InpR!F$11</f>
        <v>0</v>
      </c>
      <c r="G73" s="456" t="str">
        <f xml:space="preserve"> InpR!G$11</f>
        <v>%</v>
      </c>
      <c r="H73" s="456">
        <f xml:space="preserve"> InpR!H$11</f>
        <v>0</v>
      </c>
      <c r="I73" s="456">
        <f xml:space="preserve"> InpR!I$11</f>
        <v>0</v>
      </c>
      <c r="J73" s="456">
        <f xml:space="preserve"> InpR!J$11</f>
        <v>0</v>
      </c>
      <c r="K73" s="456">
        <f xml:space="preserve"> InpR!K$11</f>
        <v>0</v>
      </c>
      <c r="L73" s="456">
        <f xml:space="preserve"> InpR!L$11</f>
        <v>0</v>
      </c>
      <c r="M73" s="456">
        <f xml:space="preserve"> InpR!M$11</f>
        <v>0</v>
      </c>
      <c r="N73" s="456">
        <f xml:space="preserve"> InpR!N$11</f>
        <v>0</v>
      </c>
      <c r="O73" s="456">
        <f xml:space="preserve"> InpR!O$11</f>
        <v>0</v>
      </c>
      <c r="P73" s="456">
        <f xml:space="preserve"> InpR!P$11</f>
        <v>0</v>
      </c>
      <c r="Q73" s="456">
        <f xml:space="preserve"> InpR!Q$11</f>
        <v>0</v>
      </c>
      <c r="R73" s="456">
        <f xml:space="preserve"> InpR!R$11</f>
        <v>0</v>
      </c>
      <c r="S73" s="456">
        <f xml:space="preserve"> InpR!S$11</f>
        <v>0</v>
      </c>
      <c r="T73" s="456">
        <f xml:space="preserve"> InpR!T$11</f>
        <v>0</v>
      </c>
      <c r="U73" s="456">
        <f xml:space="preserve"> InpR!U$11</f>
        <v>0</v>
      </c>
      <c r="V73" s="456">
        <f xml:space="preserve"> InpR!V$11</f>
        <v>0</v>
      </c>
      <c r="W73" s="456">
        <f xml:space="preserve"> InpR!W$11</f>
        <v>0</v>
      </c>
      <c r="X73" s="456">
        <f xml:space="preserve"> InpR!X$11</f>
        <v>0</v>
      </c>
      <c r="Y73" s="456">
        <f xml:space="preserve"> InpR!Y$11</f>
        <v>0</v>
      </c>
      <c r="Z73" s="456">
        <f xml:space="preserve"> InpR!Z$11</f>
        <v>0</v>
      </c>
      <c r="AA73" s="456">
        <f xml:space="preserve"> InpR!AA$11</f>
        <v>0</v>
      </c>
      <c r="AB73" s="456">
        <f xml:space="preserve"> InpR!AB$11</f>
        <v>0</v>
      </c>
      <c r="AC73" s="456">
        <f xml:space="preserve"> InpR!AC$11</f>
        <v>0</v>
      </c>
      <c r="AD73" s="456">
        <f xml:space="preserve"> InpR!AD$11</f>
        <v>0</v>
      </c>
      <c r="AE73" s="456">
        <f xml:space="preserve"> InpR!AE$11</f>
        <v>0</v>
      </c>
      <c r="AF73" s="456">
        <f xml:space="preserve"> InpR!AF$11</f>
        <v>0</v>
      </c>
      <c r="AG73" s="456">
        <f xml:space="preserve"> InpR!AG$11</f>
        <v>0</v>
      </c>
      <c r="AH73" s="456">
        <f xml:space="preserve"> InpR!AH$11</f>
        <v>0</v>
      </c>
      <c r="AI73" s="456">
        <f xml:space="preserve"> InpR!AI$11</f>
        <v>0</v>
      </c>
      <c r="AJ73" s="456">
        <f xml:space="preserve"> InpR!AJ$11</f>
        <v>0</v>
      </c>
      <c r="AK73" s="456">
        <f xml:space="preserve"> InpR!AK$11</f>
        <v>0</v>
      </c>
      <c r="AL73" s="456">
        <f xml:space="preserve"> InpR!AL$11</f>
        <v>0</v>
      </c>
      <c r="AM73" s="456">
        <f xml:space="preserve"> InpR!AM$11</f>
        <v>0</v>
      </c>
      <c r="AN73" s="456">
        <f xml:space="preserve"> InpR!AN$11</f>
        <v>0</v>
      </c>
      <c r="AO73" s="456">
        <f xml:space="preserve"> InpR!AO$11</f>
        <v>0</v>
      </c>
      <c r="AP73" s="456">
        <f xml:space="preserve"> InpR!AP$11</f>
        <v>0</v>
      </c>
      <c r="AQ73" s="456">
        <f xml:space="preserve"> InpR!AQ$11</f>
        <v>0</v>
      </c>
      <c r="AR73" s="456">
        <f xml:space="preserve"> InpR!AR$11</f>
        <v>0</v>
      </c>
      <c r="AS73" s="456">
        <f xml:space="preserve"> InpR!AS$11</f>
        <v>0</v>
      </c>
      <c r="AT73" s="456">
        <f xml:space="preserve"> InpR!AT$11</f>
        <v>0</v>
      </c>
      <c r="AU73" s="456">
        <f xml:space="preserve"> InpR!AU$11</f>
        <v>0</v>
      </c>
      <c r="AV73" s="456">
        <f xml:space="preserve"> InpR!AV$11</f>
        <v>0</v>
      </c>
      <c r="AW73" s="456">
        <f xml:space="preserve"> InpR!AW$11</f>
        <v>0</v>
      </c>
      <c r="AX73" s="456">
        <f xml:space="preserve"> InpR!AX$11</f>
        <v>0</v>
      </c>
      <c r="AY73" s="456">
        <f xml:space="preserve"> InpR!AY$11</f>
        <v>0</v>
      </c>
      <c r="AZ73" s="456">
        <f xml:space="preserve"> InpR!AZ$11</f>
        <v>0</v>
      </c>
      <c r="BA73" s="456">
        <f xml:space="preserve"> InpR!BA$11</f>
        <v>0</v>
      </c>
      <c r="BB73" s="456">
        <f xml:space="preserve"> InpR!BB$11</f>
        <v>0</v>
      </c>
      <c r="BC73" s="456">
        <f xml:space="preserve"> InpR!BC$11</f>
        <v>0</v>
      </c>
      <c r="BD73" s="456">
        <f xml:space="preserve"> InpR!BD$11</f>
        <v>0</v>
      </c>
      <c r="BE73" s="456">
        <f xml:space="preserve"> InpR!BE$11</f>
        <v>0</v>
      </c>
      <c r="BF73" s="456">
        <f xml:space="preserve"> InpR!BF$11</f>
        <v>0</v>
      </c>
      <c r="BG73" s="456">
        <f xml:space="preserve"> InpR!BG$11</f>
        <v>0</v>
      </c>
      <c r="BH73" s="456">
        <f xml:space="preserve"> InpR!BH$11</f>
        <v>0</v>
      </c>
      <c r="BI73" s="456">
        <f xml:space="preserve"> InpR!BI$11</f>
        <v>0</v>
      </c>
    </row>
    <row r="74" spans="1:61" ht="12.5">
      <c r="A74" s="492"/>
      <c r="B74" s="449"/>
      <c r="C74" s="449"/>
      <c r="D74" s="450"/>
      <c r="E74" s="452" t="s">
        <v>249</v>
      </c>
      <c r="F74" s="139">
        <f xml:space="preserve"> F72 * ( 1 + F73 ) ^ K71</f>
        <v>0</v>
      </c>
      <c r="G74" s="451" t="s">
        <v>105</v>
      </c>
      <c r="H74" s="451"/>
      <c r="I74" s="452"/>
      <c r="J74" s="451"/>
      <c r="K74" s="451"/>
      <c r="L74" s="451"/>
      <c r="M74" s="451"/>
      <c r="N74" s="451"/>
      <c r="O74" s="451"/>
      <c r="P74" s="451"/>
      <c r="Q74" s="451"/>
      <c r="R74" s="451"/>
      <c r="S74" s="451"/>
      <c r="T74" s="453"/>
      <c r="U74" s="453"/>
      <c r="V74" s="453"/>
      <c r="W74" s="453"/>
      <c r="X74" s="453"/>
      <c r="Y74" s="453"/>
      <c r="Z74" s="453"/>
      <c r="AA74" s="453"/>
      <c r="AB74" s="451"/>
      <c r="AC74" s="451"/>
      <c r="AD74" s="453"/>
      <c r="AE74" s="453"/>
      <c r="AF74" s="451"/>
      <c r="AG74" s="451"/>
      <c r="AH74" s="453"/>
      <c r="AI74" s="453"/>
      <c r="AJ74" s="451"/>
      <c r="AK74" s="451"/>
      <c r="AL74" s="453"/>
      <c r="AM74" s="453"/>
      <c r="AN74" s="451"/>
      <c r="AO74" s="451"/>
      <c r="AP74" s="453"/>
      <c r="AQ74" s="453"/>
      <c r="AR74" s="451"/>
      <c r="AS74" s="453"/>
      <c r="AT74" s="453"/>
      <c r="AU74" s="451"/>
      <c r="AV74" s="453"/>
      <c r="AW74" s="453"/>
      <c r="AX74" s="451"/>
      <c r="AY74" s="453"/>
      <c r="AZ74" s="453"/>
      <c r="BA74" s="451"/>
      <c r="BB74" s="453"/>
      <c r="BC74" s="453"/>
      <c r="BD74" s="451"/>
      <c r="BE74" s="453"/>
      <c r="BF74" s="453"/>
      <c r="BG74" s="451"/>
      <c r="BH74" s="453"/>
      <c r="BI74" s="453"/>
    </row>
    <row r="75" spans="1:61" ht="12.5">
      <c r="A75" s="492"/>
      <c r="B75" s="449"/>
      <c r="C75" s="449"/>
      <c r="D75" s="450"/>
      <c r="E75" s="452"/>
      <c r="F75" s="451"/>
      <c r="G75" s="451"/>
      <c r="H75" s="451"/>
      <c r="I75" s="452"/>
      <c r="J75" s="451"/>
      <c r="K75" s="451"/>
      <c r="L75" s="451"/>
      <c r="M75" s="451"/>
      <c r="N75" s="451"/>
      <c r="O75" s="451"/>
      <c r="P75" s="451"/>
      <c r="Q75" s="451"/>
      <c r="R75" s="451"/>
      <c r="S75" s="451"/>
      <c r="T75" s="453"/>
      <c r="U75" s="453"/>
      <c r="V75" s="453"/>
      <c r="W75" s="453"/>
      <c r="X75" s="453"/>
      <c r="Y75" s="453"/>
      <c r="Z75" s="453"/>
      <c r="AA75" s="453"/>
      <c r="AB75" s="451"/>
      <c r="AC75" s="451"/>
      <c r="AD75" s="453"/>
      <c r="AE75" s="453"/>
      <c r="AF75" s="451"/>
      <c r="AG75" s="451"/>
      <c r="AH75" s="453"/>
      <c r="AI75" s="453"/>
      <c r="AJ75" s="451"/>
      <c r="AK75" s="451"/>
      <c r="AL75" s="453"/>
      <c r="AM75" s="453"/>
      <c r="AN75" s="451"/>
      <c r="AO75" s="451"/>
      <c r="AP75" s="453"/>
      <c r="AQ75" s="453"/>
      <c r="AR75" s="451"/>
      <c r="AS75" s="453"/>
      <c r="AT75" s="453"/>
      <c r="AU75" s="451"/>
      <c r="AV75" s="453"/>
      <c r="AW75" s="453"/>
      <c r="AX75" s="451"/>
      <c r="AY75" s="453"/>
      <c r="AZ75" s="453"/>
      <c r="BA75" s="451"/>
      <c r="BB75" s="453"/>
      <c r="BC75" s="453"/>
      <c r="BD75" s="451"/>
      <c r="BE75" s="453"/>
      <c r="BF75" s="453"/>
      <c r="BG75" s="451"/>
      <c r="BH75" s="453"/>
      <c r="BI75" s="453"/>
    </row>
    <row r="76" spans="1:61">
      <c r="A76" s="448"/>
      <c r="B76" s="451"/>
      <c r="C76" s="470" t="s">
        <v>250</v>
      </c>
      <c r="D76" s="450"/>
      <c r="E76" s="460"/>
      <c r="F76" s="493"/>
      <c r="G76" s="460"/>
      <c r="H76" s="451"/>
      <c r="I76" s="452"/>
      <c r="J76" s="451"/>
      <c r="K76" s="451"/>
      <c r="L76" s="451"/>
      <c r="M76" s="451"/>
      <c r="N76" s="451"/>
      <c r="O76" s="451"/>
      <c r="P76" s="451"/>
      <c r="Q76" s="451"/>
      <c r="R76" s="451"/>
      <c r="S76" s="451"/>
      <c r="T76" s="453"/>
      <c r="U76" s="453"/>
      <c r="V76" s="453"/>
      <c r="W76" s="453"/>
      <c r="X76" s="453"/>
      <c r="Y76" s="453"/>
      <c r="Z76" s="453"/>
      <c r="AA76" s="453"/>
      <c r="AB76" s="451"/>
      <c r="AC76" s="451"/>
      <c r="AD76" s="453"/>
      <c r="AE76" s="453"/>
      <c r="AF76" s="451"/>
      <c r="AG76" s="451"/>
      <c r="AH76" s="453"/>
      <c r="AI76" s="453"/>
      <c r="AJ76" s="451"/>
      <c r="AK76" s="451"/>
      <c r="AL76" s="453"/>
      <c r="AM76" s="453"/>
      <c r="AN76" s="451"/>
      <c r="AO76" s="451"/>
      <c r="AP76" s="453"/>
      <c r="AQ76" s="453"/>
      <c r="AR76" s="451"/>
      <c r="AS76" s="453"/>
      <c r="AT76" s="453"/>
      <c r="AU76" s="451"/>
      <c r="AV76" s="453"/>
      <c r="AW76" s="453"/>
      <c r="AX76" s="451"/>
      <c r="AY76" s="453"/>
      <c r="AZ76" s="453"/>
      <c r="BA76" s="451"/>
      <c r="BB76" s="453"/>
      <c r="BC76" s="453"/>
      <c r="BD76" s="451"/>
      <c r="BE76" s="453"/>
      <c r="BF76" s="453"/>
      <c r="BG76" s="451"/>
      <c r="BH76" s="453"/>
      <c r="BI76" s="453"/>
    </row>
    <row r="77" spans="1:61">
      <c r="A77" s="448"/>
      <c r="B77" s="451"/>
      <c r="C77" s="449"/>
      <c r="D77" s="450"/>
      <c r="E77" s="460"/>
      <c r="F77" s="493"/>
      <c r="G77" s="460"/>
      <c r="H77" s="451"/>
      <c r="I77" s="452"/>
      <c r="J77" s="451"/>
      <c r="K77" s="451"/>
      <c r="L77" s="451"/>
      <c r="M77" s="451"/>
      <c r="N77" s="451"/>
      <c r="O77" s="451"/>
      <c r="P77" s="451"/>
      <c r="Q77" s="451"/>
      <c r="R77" s="451"/>
      <c r="S77" s="451"/>
      <c r="T77" s="453"/>
      <c r="U77" s="453"/>
      <c r="V77" s="453"/>
      <c r="W77" s="453"/>
      <c r="X77" s="453"/>
      <c r="Y77" s="453"/>
      <c r="Z77" s="453"/>
      <c r="AA77" s="453"/>
      <c r="AB77" s="451"/>
      <c r="AC77" s="451"/>
      <c r="AD77" s="453"/>
      <c r="AE77" s="453"/>
      <c r="AF77" s="451"/>
      <c r="AG77" s="451"/>
      <c r="AH77" s="453"/>
      <c r="AI77" s="453"/>
      <c r="AJ77" s="451"/>
      <c r="AK77" s="451"/>
      <c r="AL77" s="453"/>
      <c r="AM77" s="453"/>
      <c r="AN77" s="451"/>
      <c r="AO77" s="451"/>
      <c r="AP77" s="453"/>
      <c r="AQ77" s="453"/>
      <c r="AR77" s="451"/>
      <c r="AS77" s="453"/>
      <c r="AT77" s="453"/>
      <c r="AU77" s="451"/>
      <c r="AV77" s="453"/>
      <c r="AW77" s="453"/>
      <c r="AX77" s="451"/>
      <c r="AY77" s="453"/>
      <c r="AZ77" s="453"/>
      <c r="BA77" s="451"/>
      <c r="BB77" s="453"/>
      <c r="BC77" s="453"/>
      <c r="BD77" s="451"/>
      <c r="BE77" s="453"/>
      <c r="BF77" s="453"/>
      <c r="BG77" s="451"/>
      <c r="BH77" s="453"/>
      <c r="BI77" s="453"/>
    </row>
    <row r="78" spans="1:61">
      <c r="A78" s="460"/>
      <c r="B78" s="461"/>
      <c r="C78" s="461"/>
      <c r="D78" s="462"/>
      <c r="E78" s="452" t="str">
        <f xml:space="preserve"> E$69</f>
        <v>Export incentive for export 1 to be paid at PR24 incl. financing adjustment (2017-18 FYA CPIH deflated)</v>
      </c>
      <c r="F78" s="121">
        <f t="shared" ref="F78:BI78" si="28" xml:space="preserve"> F$69</f>
        <v>0</v>
      </c>
      <c r="G78" s="452" t="str">
        <f t="shared" si="28"/>
        <v>£m</v>
      </c>
      <c r="H78" s="452">
        <f t="shared" si="28"/>
        <v>0</v>
      </c>
      <c r="I78" s="452">
        <f t="shared" si="28"/>
        <v>0</v>
      </c>
      <c r="J78" s="452">
        <f t="shared" si="28"/>
        <v>0</v>
      </c>
      <c r="K78" s="452">
        <f t="shared" si="28"/>
        <v>0</v>
      </c>
      <c r="L78" s="452">
        <f t="shared" si="28"/>
        <v>0</v>
      </c>
      <c r="M78" s="452">
        <f t="shared" si="28"/>
        <v>0</v>
      </c>
      <c r="N78" s="452">
        <f t="shared" si="28"/>
        <v>0</v>
      </c>
      <c r="O78" s="452">
        <f t="shared" si="28"/>
        <v>0</v>
      </c>
      <c r="P78" s="452">
        <f t="shared" si="28"/>
        <v>0</v>
      </c>
      <c r="Q78" s="452">
        <f t="shared" si="28"/>
        <v>0</v>
      </c>
      <c r="R78" s="452">
        <f t="shared" si="28"/>
        <v>0</v>
      </c>
      <c r="S78" s="452">
        <f t="shared" si="28"/>
        <v>0</v>
      </c>
      <c r="T78" s="452">
        <f t="shared" si="28"/>
        <v>0</v>
      </c>
      <c r="U78" s="452">
        <f t="shared" si="28"/>
        <v>0</v>
      </c>
      <c r="V78" s="452">
        <f t="shared" si="28"/>
        <v>0</v>
      </c>
      <c r="W78" s="452">
        <f t="shared" si="28"/>
        <v>0</v>
      </c>
      <c r="X78" s="452">
        <f t="shared" si="28"/>
        <v>0</v>
      </c>
      <c r="Y78" s="452">
        <f t="shared" si="28"/>
        <v>0</v>
      </c>
      <c r="Z78" s="452">
        <f t="shared" si="28"/>
        <v>0</v>
      </c>
      <c r="AA78" s="452">
        <f t="shared" si="28"/>
        <v>0</v>
      </c>
      <c r="AB78" s="452">
        <f t="shared" si="28"/>
        <v>0</v>
      </c>
      <c r="AC78" s="452">
        <f t="shared" si="28"/>
        <v>0</v>
      </c>
      <c r="AD78" s="452">
        <f t="shared" si="28"/>
        <v>0</v>
      </c>
      <c r="AE78" s="452">
        <f t="shared" si="28"/>
        <v>0</v>
      </c>
      <c r="AF78" s="452">
        <f t="shared" si="28"/>
        <v>0</v>
      </c>
      <c r="AG78" s="452">
        <f t="shared" si="28"/>
        <v>0</v>
      </c>
      <c r="AH78" s="452">
        <f t="shared" si="28"/>
        <v>0</v>
      </c>
      <c r="AI78" s="452">
        <f t="shared" si="28"/>
        <v>0</v>
      </c>
      <c r="AJ78" s="452">
        <f t="shared" si="28"/>
        <v>0</v>
      </c>
      <c r="AK78" s="452">
        <f t="shared" si="28"/>
        <v>0</v>
      </c>
      <c r="AL78" s="452">
        <f t="shared" si="28"/>
        <v>0</v>
      </c>
      <c r="AM78" s="452">
        <f t="shared" si="28"/>
        <v>0</v>
      </c>
      <c r="AN78" s="452">
        <f t="shared" si="28"/>
        <v>0</v>
      </c>
      <c r="AO78" s="452">
        <f t="shared" si="28"/>
        <v>0</v>
      </c>
      <c r="AP78" s="452">
        <f t="shared" si="28"/>
        <v>0</v>
      </c>
      <c r="AQ78" s="452">
        <f t="shared" si="28"/>
        <v>0</v>
      </c>
      <c r="AR78" s="452">
        <f t="shared" si="28"/>
        <v>0</v>
      </c>
      <c r="AS78" s="452">
        <f t="shared" si="28"/>
        <v>0</v>
      </c>
      <c r="AT78" s="452">
        <f t="shared" si="28"/>
        <v>0</v>
      </c>
      <c r="AU78" s="452">
        <f t="shared" si="28"/>
        <v>0</v>
      </c>
      <c r="AV78" s="452">
        <f t="shared" si="28"/>
        <v>0</v>
      </c>
      <c r="AW78" s="452">
        <f t="shared" si="28"/>
        <v>0</v>
      </c>
      <c r="AX78" s="452">
        <f t="shared" si="28"/>
        <v>0</v>
      </c>
      <c r="AY78" s="452">
        <f t="shared" si="28"/>
        <v>0</v>
      </c>
      <c r="AZ78" s="452">
        <f t="shared" si="28"/>
        <v>0</v>
      </c>
      <c r="BA78" s="452">
        <f t="shared" si="28"/>
        <v>0</v>
      </c>
      <c r="BB78" s="452">
        <f t="shared" si="28"/>
        <v>0</v>
      </c>
      <c r="BC78" s="452">
        <f t="shared" si="28"/>
        <v>0</v>
      </c>
      <c r="BD78" s="452">
        <f t="shared" si="28"/>
        <v>0</v>
      </c>
      <c r="BE78" s="452">
        <f t="shared" si="28"/>
        <v>0</v>
      </c>
      <c r="BF78" s="452">
        <f t="shared" si="28"/>
        <v>0</v>
      </c>
      <c r="BG78" s="452">
        <f t="shared" si="28"/>
        <v>0</v>
      </c>
      <c r="BH78" s="452">
        <f t="shared" si="28"/>
        <v>0</v>
      </c>
      <c r="BI78" s="452">
        <f t="shared" si="28"/>
        <v>0</v>
      </c>
    </row>
    <row r="79" spans="1:61">
      <c r="A79" s="454"/>
      <c r="B79" s="449"/>
      <c r="C79" s="449"/>
      <c r="D79" s="455"/>
      <c r="E79" s="458" t="str">
        <f xml:space="preserve"> InpR!E$32</f>
        <v>Proportion of the incentive allocated to the water resources control for export 1</v>
      </c>
      <c r="F79" s="193">
        <f xml:space="preserve"> InpR!F$32</f>
        <v>0</v>
      </c>
      <c r="G79" s="458" t="str">
        <f xml:space="preserve"> InpR!G$32</f>
        <v>%</v>
      </c>
      <c r="H79" s="458">
        <f xml:space="preserve"> InpR!H$32</f>
        <v>0</v>
      </c>
      <c r="I79" s="458">
        <f xml:space="preserve"> InpR!I$32</f>
        <v>0</v>
      </c>
      <c r="J79" s="458">
        <f xml:space="preserve"> InpR!J$32</f>
        <v>0</v>
      </c>
      <c r="K79" s="458">
        <f xml:space="preserve"> InpR!K$32</f>
        <v>0</v>
      </c>
      <c r="L79" s="458">
        <f xml:space="preserve"> InpR!L$32</f>
        <v>0</v>
      </c>
      <c r="M79" s="458">
        <f xml:space="preserve"> InpR!M$32</f>
        <v>0</v>
      </c>
      <c r="N79" s="458">
        <f xml:space="preserve"> InpR!N$32</f>
        <v>0</v>
      </c>
      <c r="O79" s="458">
        <f xml:space="preserve"> InpR!O$32</f>
        <v>0</v>
      </c>
      <c r="P79" s="458">
        <f xml:space="preserve"> InpR!P$32</f>
        <v>0</v>
      </c>
      <c r="Q79" s="458">
        <f xml:space="preserve"> InpR!Q$32</f>
        <v>0</v>
      </c>
      <c r="R79" s="458">
        <f xml:space="preserve"> InpR!R$32</f>
        <v>0</v>
      </c>
      <c r="S79" s="458">
        <f xml:space="preserve"> InpR!S$32</f>
        <v>0</v>
      </c>
      <c r="T79" s="458">
        <f xml:space="preserve"> InpR!T$32</f>
        <v>0</v>
      </c>
      <c r="U79" s="458">
        <f xml:space="preserve"> InpR!U$32</f>
        <v>0</v>
      </c>
      <c r="V79" s="458">
        <f xml:space="preserve"> InpR!V$32</f>
        <v>0</v>
      </c>
      <c r="W79" s="458">
        <f xml:space="preserve"> InpR!W$32</f>
        <v>0</v>
      </c>
      <c r="X79" s="458">
        <f xml:space="preserve"> InpR!X$32</f>
        <v>0</v>
      </c>
      <c r="Y79" s="458">
        <f xml:space="preserve"> InpR!Y$32</f>
        <v>0</v>
      </c>
      <c r="Z79" s="458">
        <f xml:space="preserve"> InpR!Z$32</f>
        <v>0</v>
      </c>
      <c r="AA79" s="458">
        <f xml:space="preserve"> InpR!AA$32</f>
        <v>0</v>
      </c>
      <c r="AB79" s="458">
        <f xml:space="preserve"> InpR!AB$32</f>
        <v>0</v>
      </c>
      <c r="AC79" s="458">
        <f xml:space="preserve"> InpR!AC$32</f>
        <v>0</v>
      </c>
      <c r="AD79" s="458">
        <f xml:space="preserve"> InpR!AD$32</f>
        <v>0</v>
      </c>
      <c r="AE79" s="458">
        <f xml:space="preserve"> InpR!AE$32</f>
        <v>0</v>
      </c>
      <c r="AF79" s="458">
        <f xml:space="preserve"> InpR!AF$32</f>
        <v>0</v>
      </c>
      <c r="AG79" s="458">
        <f xml:space="preserve"> InpR!AG$32</f>
        <v>0</v>
      </c>
      <c r="AH79" s="458">
        <f xml:space="preserve"> InpR!AH$32</f>
        <v>0</v>
      </c>
      <c r="AI79" s="458">
        <f xml:space="preserve"> InpR!AI$32</f>
        <v>0</v>
      </c>
      <c r="AJ79" s="458">
        <f xml:space="preserve"> InpR!AJ$32</f>
        <v>0</v>
      </c>
      <c r="AK79" s="458">
        <f xml:space="preserve"> InpR!AK$32</f>
        <v>0</v>
      </c>
      <c r="AL79" s="458">
        <f xml:space="preserve"> InpR!AL$32</f>
        <v>0</v>
      </c>
      <c r="AM79" s="458">
        <f xml:space="preserve"> InpR!AM$32</f>
        <v>0</v>
      </c>
      <c r="AN79" s="458">
        <f xml:space="preserve"> InpR!AN$32</f>
        <v>0</v>
      </c>
      <c r="AO79" s="458">
        <f xml:space="preserve"> InpR!AO$32</f>
        <v>0</v>
      </c>
      <c r="AP79" s="458">
        <f xml:space="preserve"> InpR!AP$32</f>
        <v>0</v>
      </c>
      <c r="AQ79" s="458">
        <f xml:space="preserve"> InpR!AQ$32</f>
        <v>0</v>
      </c>
      <c r="AR79" s="458">
        <f xml:space="preserve"> InpR!AR$32</f>
        <v>0</v>
      </c>
      <c r="AS79" s="458">
        <f xml:space="preserve"> InpR!AS$32</f>
        <v>0</v>
      </c>
      <c r="AT79" s="458">
        <f xml:space="preserve"> InpR!AT$32</f>
        <v>0</v>
      </c>
      <c r="AU79" s="458">
        <f xml:space="preserve"> InpR!AU$32</f>
        <v>0</v>
      </c>
      <c r="AV79" s="458">
        <f xml:space="preserve"> InpR!AV$32</f>
        <v>0</v>
      </c>
      <c r="AW79" s="458">
        <f xml:space="preserve"> InpR!AW$32</f>
        <v>0</v>
      </c>
      <c r="AX79" s="458">
        <f xml:space="preserve"> InpR!AX$32</f>
        <v>0</v>
      </c>
      <c r="AY79" s="458">
        <f xml:space="preserve"> InpR!AY$32</f>
        <v>0</v>
      </c>
      <c r="AZ79" s="458">
        <f xml:space="preserve"> InpR!AZ$32</f>
        <v>0</v>
      </c>
      <c r="BA79" s="458">
        <f xml:space="preserve"> InpR!BA$32</f>
        <v>0</v>
      </c>
      <c r="BB79" s="458">
        <f xml:space="preserve"> InpR!BB$32</f>
        <v>0</v>
      </c>
      <c r="BC79" s="458">
        <f xml:space="preserve"> InpR!BC$32</f>
        <v>0</v>
      </c>
      <c r="BD79" s="458">
        <f xml:space="preserve"> InpR!BD$32</f>
        <v>0</v>
      </c>
      <c r="BE79" s="458">
        <f xml:space="preserve"> InpR!BE$32</f>
        <v>0</v>
      </c>
      <c r="BF79" s="458">
        <f xml:space="preserve"> InpR!BF$32</f>
        <v>0</v>
      </c>
      <c r="BG79" s="458">
        <f xml:space="preserve"> InpR!BG$32</f>
        <v>0</v>
      </c>
      <c r="BH79" s="458">
        <f xml:space="preserve"> InpR!BH$32</f>
        <v>0</v>
      </c>
      <c r="BI79" s="458">
        <f xml:space="preserve"> InpR!BI$32</f>
        <v>0</v>
      </c>
    </row>
    <row r="80" spans="1:61">
      <c r="A80" s="448"/>
      <c r="B80" s="449"/>
      <c r="C80" s="449"/>
      <c r="D80" s="450"/>
      <c r="E80" s="452" t="s">
        <v>251</v>
      </c>
      <c r="F80" s="139">
        <f xml:space="preserve"> F78 * F79</f>
        <v>0</v>
      </c>
      <c r="G80" s="452" t="s">
        <v>105</v>
      </c>
      <c r="H80" s="451"/>
      <c r="I80" s="452"/>
      <c r="J80" s="451"/>
      <c r="K80" s="451"/>
      <c r="L80" s="451"/>
      <c r="M80" s="451"/>
      <c r="N80" s="451"/>
      <c r="O80" s="451"/>
      <c r="P80" s="451"/>
      <c r="Q80" s="451"/>
      <c r="R80" s="451"/>
      <c r="S80" s="451"/>
      <c r="T80" s="453"/>
      <c r="U80" s="453"/>
      <c r="V80" s="453"/>
      <c r="W80" s="453"/>
      <c r="X80" s="453"/>
      <c r="Y80" s="453"/>
      <c r="Z80" s="453"/>
      <c r="AA80" s="453"/>
      <c r="AB80" s="451"/>
      <c r="AC80" s="451"/>
      <c r="AD80" s="453"/>
      <c r="AE80" s="453"/>
      <c r="AF80" s="451"/>
      <c r="AG80" s="451"/>
      <c r="AH80" s="453"/>
      <c r="AI80" s="453"/>
      <c r="AJ80" s="451"/>
      <c r="AK80" s="451"/>
      <c r="AL80" s="453"/>
      <c r="AM80" s="453"/>
      <c r="AN80" s="451"/>
      <c r="AO80" s="451"/>
      <c r="AP80" s="453"/>
      <c r="AQ80" s="453"/>
      <c r="AR80" s="451"/>
      <c r="AS80" s="453"/>
      <c r="AT80" s="453"/>
      <c r="AU80" s="451"/>
      <c r="AV80" s="453"/>
      <c r="AW80" s="453"/>
      <c r="AX80" s="451"/>
      <c r="AY80" s="453"/>
      <c r="AZ80" s="453"/>
      <c r="BA80" s="451"/>
      <c r="BB80" s="453"/>
      <c r="BC80" s="453"/>
      <c r="BD80" s="451"/>
      <c r="BE80" s="453"/>
      <c r="BF80" s="453"/>
      <c r="BG80" s="451"/>
      <c r="BH80" s="453"/>
      <c r="BI80" s="453"/>
    </row>
    <row r="81" spans="1:61">
      <c r="A81" s="448"/>
      <c r="B81" s="449"/>
      <c r="C81" s="449"/>
      <c r="D81" s="450"/>
      <c r="E81" s="452"/>
      <c r="F81" s="451"/>
      <c r="G81" s="452"/>
      <c r="H81" s="451"/>
      <c r="I81" s="452"/>
      <c r="J81" s="451"/>
      <c r="K81" s="451"/>
      <c r="L81" s="451"/>
      <c r="M81" s="451"/>
      <c r="N81" s="451"/>
      <c r="O81" s="451"/>
      <c r="P81" s="451"/>
      <c r="Q81" s="451"/>
      <c r="R81" s="451"/>
      <c r="S81" s="451"/>
      <c r="T81" s="453"/>
      <c r="U81" s="453"/>
      <c r="V81" s="453"/>
      <c r="W81" s="453"/>
      <c r="X81" s="453"/>
      <c r="Y81" s="453"/>
      <c r="Z81" s="453"/>
      <c r="AA81" s="453"/>
      <c r="AB81" s="451"/>
      <c r="AC81" s="451"/>
      <c r="AD81" s="453"/>
      <c r="AE81" s="453"/>
      <c r="AF81" s="451"/>
      <c r="AG81" s="451"/>
      <c r="AH81" s="453"/>
      <c r="AI81" s="453"/>
      <c r="AJ81" s="451"/>
      <c r="AK81" s="451"/>
      <c r="AL81" s="453"/>
      <c r="AM81" s="453"/>
      <c r="AN81" s="451"/>
      <c r="AO81" s="451"/>
      <c r="AP81" s="453"/>
      <c r="AQ81" s="453"/>
      <c r="AR81" s="451"/>
      <c r="AS81" s="453"/>
      <c r="AT81" s="453"/>
      <c r="AU81" s="451"/>
      <c r="AV81" s="453"/>
      <c r="AW81" s="453"/>
      <c r="AX81" s="451"/>
      <c r="AY81" s="453"/>
      <c r="AZ81" s="453"/>
      <c r="BA81" s="451"/>
      <c r="BB81" s="453"/>
      <c r="BC81" s="453"/>
      <c r="BD81" s="451"/>
      <c r="BE81" s="453"/>
      <c r="BF81" s="453"/>
      <c r="BG81" s="451"/>
      <c r="BH81" s="453"/>
      <c r="BI81" s="453"/>
    </row>
    <row r="82" spans="1:61">
      <c r="A82" s="460"/>
      <c r="B82" s="461"/>
      <c r="C82" s="461"/>
      <c r="D82" s="462"/>
      <c r="E82" s="452" t="str">
        <f xml:space="preserve"> E$69</f>
        <v>Export incentive for export 1 to be paid at PR24 incl. financing adjustment (2017-18 FYA CPIH deflated)</v>
      </c>
      <c r="F82" s="121">
        <f t="shared" ref="F82:BI82" si="29" xml:space="preserve"> F$69</f>
        <v>0</v>
      </c>
      <c r="G82" s="452" t="str">
        <f t="shared" si="29"/>
        <v>£m</v>
      </c>
      <c r="H82" s="452">
        <f t="shared" si="29"/>
        <v>0</v>
      </c>
      <c r="I82" s="452">
        <f t="shared" si="29"/>
        <v>0</v>
      </c>
      <c r="J82" s="452">
        <f t="shared" si="29"/>
        <v>0</v>
      </c>
      <c r="K82" s="452">
        <f t="shared" si="29"/>
        <v>0</v>
      </c>
      <c r="L82" s="452">
        <f t="shared" si="29"/>
        <v>0</v>
      </c>
      <c r="M82" s="452">
        <f t="shared" si="29"/>
        <v>0</v>
      </c>
      <c r="N82" s="452">
        <f t="shared" si="29"/>
        <v>0</v>
      </c>
      <c r="O82" s="452">
        <f t="shared" si="29"/>
        <v>0</v>
      </c>
      <c r="P82" s="452">
        <f t="shared" si="29"/>
        <v>0</v>
      </c>
      <c r="Q82" s="452">
        <f t="shared" si="29"/>
        <v>0</v>
      </c>
      <c r="R82" s="452">
        <f t="shared" si="29"/>
        <v>0</v>
      </c>
      <c r="S82" s="452">
        <f t="shared" si="29"/>
        <v>0</v>
      </c>
      <c r="T82" s="452">
        <f t="shared" si="29"/>
        <v>0</v>
      </c>
      <c r="U82" s="452">
        <f t="shared" si="29"/>
        <v>0</v>
      </c>
      <c r="V82" s="452">
        <f t="shared" si="29"/>
        <v>0</v>
      </c>
      <c r="W82" s="452">
        <f t="shared" si="29"/>
        <v>0</v>
      </c>
      <c r="X82" s="452">
        <f t="shared" si="29"/>
        <v>0</v>
      </c>
      <c r="Y82" s="452">
        <f t="shared" si="29"/>
        <v>0</v>
      </c>
      <c r="Z82" s="452">
        <f t="shared" si="29"/>
        <v>0</v>
      </c>
      <c r="AA82" s="452">
        <f t="shared" si="29"/>
        <v>0</v>
      </c>
      <c r="AB82" s="452">
        <f t="shared" si="29"/>
        <v>0</v>
      </c>
      <c r="AC82" s="452">
        <f t="shared" si="29"/>
        <v>0</v>
      </c>
      <c r="AD82" s="452">
        <f t="shared" si="29"/>
        <v>0</v>
      </c>
      <c r="AE82" s="452">
        <f t="shared" si="29"/>
        <v>0</v>
      </c>
      <c r="AF82" s="452">
        <f t="shared" si="29"/>
        <v>0</v>
      </c>
      <c r="AG82" s="452">
        <f t="shared" si="29"/>
        <v>0</v>
      </c>
      <c r="AH82" s="452">
        <f t="shared" si="29"/>
        <v>0</v>
      </c>
      <c r="AI82" s="452">
        <f t="shared" si="29"/>
        <v>0</v>
      </c>
      <c r="AJ82" s="452">
        <f t="shared" si="29"/>
        <v>0</v>
      </c>
      <c r="AK82" s="452">
        <f t="shared" si="29"/>
        <v>0</v>
      </c>
      <c r="AL82" s="452">
        <f t="shared" si="29"/>
        <v>0</v>
      </c>
      <c r="AM82" s="452">
        <f t="shared" si="29"/>
        <v>0</v>
      </c>
      <c r="AN82" s="452">
        <f t="shared" si="29"/>
        <v>0</v>
      </c>
      <c r="AO82" s="452">
        <f t="shared" si="29"/>
        <v>0</v>
      </c>
      <c r="AP82" s="452">
        <f t="shared" si="29"/>
        <v>0</v>
      </c>
      <c r="AQ82" s="452">
        <f t="shared" si="29"/>
        <v>0</v>
      </c>
      <c r="AR82" s="452">
        <f t="shared" si="29"/>
        <v>0</v>
      </c>
      <c r="AS82" s="452">
        <f t="shared" si="29"/>
        <v>0</v>
      </c>
      <c r="AT82" s="452">
        <f t="shared" si="29"/>
        <v>0</v>
      </c>
      <c r="AU82" s="452">
        <f t="shared" si="29"/>
        <v>0</v>
      </c>
      <c r="AV82" s="452">
        <f t="shared" si="29"/>
        <v>0</v>
      </c>
      <c r="AW82" s="452">
        <f t="shared" si="29"/>
        <v>0</v>
      </c>
      <c r="AX82" s="452">
        <f t="shared" si="29"/>
        <v>0</v>
      </c>
      <c r="AY82" s="452">
        <f t="shared" si="29"/>
        <v>0</v>
      </c>
      <c r="AZ82" s="452">
        <f t="shared" si="29"/>
        <v>0</v>
      </c>
      <c r="BA82" s="452">
        <f t="shared" si="29"/>
        <v>0</v>
      </c>
      <c r="BB82" s="452">
        <f t="shared" si="29"/>
        <v>0</v>
      </c>
      <c r="BC82" s="452">
        <f t="shared" si="29"/>
        <v>0</v>
      </c>
      <c r="BD82" s="452">
        <f t="shared" si="29"/>
        <v>0</v>
      </c>
      <c r="BE82" s="452">
        <f t="shared" si="29"/>
        <v>0</v>
      </c>
      <c r="BF82" s="452">
        <f t="shared" si="29"/>
        <v>0</v>
      </c>
      <c r="BG82" s="452">
        <f t="shared" si="29"/>
        <v>0</v>
      </c>
      <c r="BH82" s="452">
        <f t="shared" si="29"/>
        <v>0</v>
      </c>
      <c r="BI82" s="452">
        <f t="shared" si="29"/>
        <v>0</v>
      </c>
    </row>
    <row r="83" spans="1:61">
      <c r="A83" s="454"/>
      <c r="B83" s="449"/>
      <c r="C83" s="449"/>
      <c r="D83" s="455"/>
      <c r="E83" s="458" t="str">
        <f xml:space="preserve"> InpR!E$32</f>
        <v>Proportion of the incentive allocated to the water resources control for export 1</v>
      </c>
      <c r="F83" s="193">
        <f xml:space="preserve"> InpR!F$32</f>
        <v>0</v>
      </c>
      <c r="G83" s="458" t="str">
        <f xml:space="preserve"> InpR!G$32</f>
        <v>%</v>
      </c>
      <c r="H83" s="458">
        <f xml:space="preserve"> InpR!H$32</f>
        <v>0</v>
      </c>
      <c r="I83" s="458">
        <f xml:space="preserve"> InpR!I$32</f>
        <v>0</v>
      </c>
      <c r="J83" s="458">
        <f xml:space="preserve"> InpR!J$32</f>
        <v>0</v>
      </c>
      <c r="K83" s="458">
        <f xml:space="preserve"> InpR!K$32</f>
        <v>0</v>
      </c>
      <c r="L83" s="458">
        <f xml:space="preserve"> InpR!L$32</f>
        <v>0</v>
      </c>
      <c r="M83" s="458">
        <f xml:space="preserve"> InpR!M$32</f>
        <v>0</v>
      </c>
      <c r="N83" s="458">
        <f xml:space="preserve"> InpR!N$32</f>
        <v>0</v>
      </c>
      <c r="O83" s="458">
        <f xml:space="preserve"> InpR!O$32</f>
        <v>0</v>
      </c>
      <c r="P83" s="458">
        <f xml:space="preserve"> InpR!P$32</f>
        <v>0</v>
      </c>
      <c r="Q83" s="458">
        <f xml:space="preserve"> InpR!Q$32</f>
        <v>0</v>
      </c>
      <c r="R83" s="458">
        <f xml:space="preserve"> InpR!R$32</f>
        <v>0</v>
      </c>
      <c r="S83" s="458">
        <f xml:space="preserve"> InpR!S$32</f>
        <v>0</v>
      </c>
      <c r="T83" s="458">
        <f xml:space="preserve"> InpR!T$32</f>
        <v>0</v>
      </c>
      <c r="U83" s="458">
        <f xml:space="preserve"> InpR!U$32</f>
        <v>0</v>
      </c>
      <c r="V83" s="458">
        <f xml:space="preserve"> InpR!V$32</f>
        <v>0</v>
      </c>
      <c r="W83" s="458">
        <f xml:space="preserve"> InpR!W$32</f>
        <v>0</v>
      </c>
      <c r="X83" s="458">
        <f xml:space="preserve"> InpR!X$32</f>
        <v>0</v>
      </c>
      <c r="Y83" s="458">
        <f xml:space="preserve"> InpR!Y$32</f>
        <v>0</v>
      </c>
      <c r="Z83" s="458">
        <f xml:space="preserve"> InpR!Z$32</f>
        <v>0</v>
      </c>
      <c r="AA83" s="458">
        <f xml:space="preserve"> InpR!AA$32</f>
        <v>0</v>
      </c>
      <c r="AB83" s="458">
        <f xml:space="preserve"> InpR!AB$32</f>
        <v>0</v>
      </c>
      <c r="AC83" s="458">
        <f xml:space="preserve"> InpR!AC$32</f>
        <v>0</v>
      </c>
      <c r="AD83" s="458">
        <f xml:space="preserve"> InpR!AD$32</f>
        <v>0</v>
      </c>
      <c r="AE83" s="458">
        <f xml:space="preserve"> InpR!AE$32</f>
        <v>0</v>
      </c>
      <c r="AF83" s="458">
        <f xml:space="preserve"> InpR!AF$32</f>
        <v>0</v>
      </c>
      <c r="AG83" s="458">
        <f xml:space="preserve"> InpR!AG$32</f>
        <v>0</v>
      </c>
      <c r="AH83" s="458">
        <f xml:space="preserve"> InpR!AH$32</f>
        <v>0</v>
      </c>
      <c r="AI83" s="458">
        <f xml:space="preserve"> InpR!AI$32</f>
        <v>0</v>
      </c>
      <c r="AJ83" s="458">
        <f xml:space="preserve"> InpR!AJ$32</f>
        <v>0</v>
      </c>
      <c r="AK83" s="458">
        <f xml:space="preserve"> InpR!AK$32</f>
        <v>0</v>
      </c>
      <c r="AL83" s="458">
        <f xml:space="preserve"> InpR!AL$32</f>
        <v>0</v>
      </c>
      <c r="AM83" s="458">
        <f xml:space="preserve"> InpR!AM$32</f>
        <v>0</v>
      </c>
      <c r="AN83" s="458">
        <f xml:space="preserve"> InpR!AN$32</f>
        <v>0</v>
      </c>
      <c r="AO83" s="458">
        <f xml:space="preserve"> InpR!AO$32</f>
        <v>0</v>
      </c>
      <c r="AP83" s="458">
        <f xml:space="preserve"> InpR!AP$32</f>
        <v>0</v>
      </c>
      <c r="AQ83" s="458">
        <f xml:space="preserve"> InpR!AQ$32</f>
        <v>0</v>
      </c>
      <c r="AR83" s="458">
        <f xml:space="preserve"> InpR!AR$32</f>
        <v>0</v>
      </c>
      <c r="AS83" s="458">
        <f xml:space="preserve"> InpR!AS$32</f>
        <v>0</v>
      </c>
      <c r="AT83" s="458">
        <f xml:space="preserve"> InpR!AT$32</f>
        <v>0</v>
      </c>
      <c r="AU83" s="458">
        <f xml:space="preserve"> InpR!AU$32</f>
        <v>0</v>
      </c>
      <c r="AV83" s="458">
        <f xml:space="preserve"> InpR!AV$32</f>
        <v>0</v>
      </c>
      <c r="AW83" s="458">
        <f xml:space="preserve"> InpR!AW$32</f>
        <v>0</v>
      </c>
      <c r="AX83" s="458">
        <f xml:space="preserve"> InpR!AX$32</f>
        <v>0</v>
      </c>
      <c r="AY83" s="458">
        <f xml:space="preserve"> InpR!AY$32</f>
        <v>0</v>
      </c>
      <c r="AZ83" s="458">
        <f xml:space="preserve"> InpR!AZ$32</f>
        <v>0</v>
      </c>
      <c r="BA83" s="458">
        <f xml:space="preserve"> InpR!BA$32</f>
        <v>0</v>
      </c>
      <c r="BB83" s="458">
        <f xml:space="preserve"> InpR!BB$32</f>
        <v>0</v>
      </c>
      <c r="BC83" s="458">
        <f xml:space="preserve"> InpR!BC$32</f>
        <v>0</v>
      </c>
      <c r="BD83" s="458">
        <f xml:space="preserve"> InpR!BD$32</f>
        <v>0</v>
      </c>
      <c r="BE83" s="458">
        <f xml:space="preserve"> InpR!BE$32</f>
        <v>0</v>
      </c>
      <c r="BF83" s="458">
        <f xml:space="preserve"> InpR!BF$32</f>
        <v>0</v>
      </c>
      <c r="BG83" s="458">
        <f xml:space="preserve"> InpR!BG$32</f>
        <v>0</v>
      </c>
      <c r="BH83" s="458">
        <f xml:space="preserve"> InpR!BH$32</f>
        <v>0</v>
      </c>
      <c r="BI83" s="458">
        <f xml:space="preserve"> InpR!BI$32</f>
        <v>0</v>
      </c>
    </row>
    <row r="84" spans="1:61">
      <c r="A84" s="448"/>
      <c r="B84" s="449"/>
      <c r="C84" s="449"/>
      <c r="D84" s="450"/>
      <c r="E84" s="452" t="s">
        <v>252</v>
      </c>
      <c r="F84" s="451">
        <f xml:space="preserve"> F82 * ( 1 - F83 )</f>
        <v>0</v>
      </c>
      <c r="G84" s="452" t="s">
        <v>105</v>
      </c>
      <c r="H84" s="451"/>
      <c r="I84" s="452"/>
      <c r="J84" s="451"/>
      <c r="K84" s="451"/>
      <c r="L84" s="451"/>
      <c r="M84" s="451"/>
      <c r="N84" s="451"/>
      <c r="O84" s="451"/>
      <c r="P84" s="451"/>
      <c r="Q84" s="451"/>
      <c r="R84" s="451"/>
      <c r="S84" s="451"/>
      <c r="T84" s="453"/>
      <c r="U84" s="453"/>
      <c r="V84" s="453"/>
      <c r="W84" s="453"/>
      <c r="X84" s="453"/>
      <c r="Y84" s="453"/>
      <c r="Z84" s="453"/>
      <c r="AA84" s="453"/>
      <c r="AB84" s="451"/>
      <c r="AC84" s="451"/>
      <c r="AD84" s="453"/>
      <c r="AE84" s="453"/>
      <c r="AF84" s="451"/>
      <c r="AG84" s="451"/>
      <c r="AH84" s="453"/>
      <c r="AI84" s="453"/>
      <c r="AJ84" s="451"/>
      <c r="AK84" s="451"/>
      <c r="AL84" s="453"/>
      <c r="AM84" s="453"/>
      <c r="AN84" s="451"/>
      <c r="AO84" s="451"/>
      <c r="AP84" s="453"/>
      <c r="AQ84" s="453"/>
      <c r="AR84" s="451"/>
      <c r="AS84" s="453"/>
      <c r="AT84" s="453"/>
      <c r="AU84" s="451"/>
      <c r="AV84" s="453"/>
      <c r="AW84" s="453"/>
      <c r="AX84" s="451"/>
      <c r="AY84" s="453"/>
      <c r="AZ84" s="453"/>
      <c r="BA84" s="451"/>
      <c r="BB84" s="453"/>
      <c r="BC84" s="453"/>
      <c r="BD84" s="451"/>
      <c r="BE84" s="453"/>
      <c r="BF84" s="453"/>
      <c r="BG84" s="451"/>
      <c r="BH84" s="453"/>
      <c r="BI84" s="453"/>
    </row>
    <row r="85" spans="1:61">
      <c r="A85" s="448"/>
      <c r="B85" s="449"/>
      <c r="C85" s="449"/>
      <c r="D85" s="450"/>
      <c r="E85" s="452"/>
      <c r="F85" s="451"/>
      <c r="G85" s="452"/>
      <c r="H85" s="451"/>
      <c r="I85" s="452"/>
      <c r="J85" s="451"/>
      <c r="K85" s="451"/>
      <c r="L85" s="451"/>
      <c r="M85" s="451"/>
      <c r="N85" s="451"/>
      <c r="O85" s="451"/>
      <c r="P85" s="451"/>
      <c r="Q85" s="451"/>
      <c r="R85" s="451"/>
      <c r="S85" s="451"/>
      <c r="T85" s="453"/>
      <c r="U85" s="453"/>
      <c r="V85" s="453"/>
      <c r="W85" s="453"/>
      <c r="X85" s="453"/>
      <c r="Y85" s="453"/>
      <c r="Z85" s="453"/>
      <c r="AA85" s="453"/>
      <c r="AB85" s="451"/>
      <c r="AC85" s="451"/>
      <c r="AD85" s="453"/>
      <c r="AE85" s="453"/>
      <c r="AF85" s="451"/>
      <c r="AG85" s="451"/>
      <c r="AH85" s="453"/>
      <c r="AI85" s="453"/>
      <c r="AJ85" s="451"/>
      <c r="AK85" s="451"/>
      <c r="AL85" s="453"/>
      <c r="AM85" s="453"/>
      <c r="AN85" s="451"/>
      <c r="AO85" s="451"/>
      <c r="AP85" s="453"/>
      <c r="AQ85" s="453"/>
      <c r="AR85" s="451"/>
      <c r="AS85" s="453"/>
      <c r="AT85" s="453"/>
      <c r="AU85" s="451"/>
      <c r="AV85" s="453"/>
      <c r="AW85" s="453"/>
      <c r="AX85" s="451"/>
      <c r="AY85" s="453"/>
      <c r="AZ85" s="453"/>
      <c r="BA85" s="451"/>
      <c r="BB85" s="453"/>
      <c r="BC85" s="453"/>
      <c r="BD85" s="451"/>
      <c r="BE85" s="453"/>
      <c r="BF85" s="453"/>
      <c r="BG85" s="451"/>
      <c r="BH85" s="453"/>
      <c r="BI85" s="453"/>
    </row>
    <row r="86" spans="1:61">
      <c r="A86" s="448"/>
      <c r="B86" s="449"/>
      <c r="C86" s="449"/>
      <c r="D86" s="450"/>
      <c r="E86" s="452" t="str">
        <f t="shared" ref="E86:AJ86" si="30" xml:space="preserve"> E$74</f>
        <v>Export incentive for export 1 to be paid after PR24 incl. financing adjustment (2017-18 FYA CPIH deflated)</v>
      </c>
      <c r="F86" s="121">
        <f t="shared" si="30"/>
        <v>0</v>
      </c>
      <c r="G86" s="452" t="str">
        <f t="shared" si="30"/>
        <v>£m</v>
      </c>
      <c r="H86" s="452">
        <f t="shared" si="30"/>
        <v>0</v>
      </c>
      <c r="I86" s="452">
        <f t="shared" si="30"/>
        <v>0</v>
      </c>
      <c r="J86" s="452">
        <f t="shared" si="30"/>
        <v>0</v>
      </c>
      <c r="K86" s="452">
        <f t="shared" si="30"/>
        <v>0</v>
      </c>
      <c r="L86" s="452">
        <f t="shared" si="30"/>
        <v>0</v>
      </c>
      <c r="M86" s="452">
        <f t="shared" si="30"/>
        <v>0</v>
      </c>
      <c r="N86" s="452">
        <f t="shared" si="30"/>
        <v>0</v>
      </c>
      <c r="O86" s="452">
        <f t="shared" si="30"/>
        <v>0</v>
      </c>
      <c r="P86" s="452">
        <f t="shared" si="30"/>
        <v>0</v>
      </c>
      <c r="Q86" s="452">
        <f t="shared" si="30"/>
        <v>0</v>
      </c>
      <c r="R86" s="452">
        <f t="shared" si="30"/>
        <v>0</v>
      </c>
      <c r="S86" s="452">
        <f t="shared" si="30"/>
        <v>0</v>
      </c>
      <c r="T86" s="452">
        <f t="shared" si="30"/>
        <v>0</v>
      </c>
      <c r="U86" s="452">
        <f t="shared" si="30"/>
        <v>0</v>
      </c>
      <c r="V86" s="452">
        <f t="shared" si="30"/>
        <v>0</v>
      </c>
      <c r="W86" s="452">
        <f t="shared" si="30"/>
        <v>0</v>
      </c>
      <c r="X86" s="452">
        <f t="shared" si="30"/>
        <v>0</v>
      </c>
      <c r="Y86" s="452">
        <f t="shared" si="30"/>
        <v>0</v>
      </c>
      <c r="Z86" s="452">
        <f t="shared" si="30"/>
        <v>0</v>
      </c>
      <c r="AA86" s="452">
        <f t="shared" si="30"/>
        <v>0</v>
      </c>
      <c r="AB86" s="452">
        <f t="shared" si="30"/>
        <v>0</v>
      </c>
      <c r="AC86" s="452">
        <f t="shared" si="30"/>
        <v>0</v>
      </c>
      <c r="AD86" s="452">
        <f t="shared" si="30"/>
        <v>0</v>
      </c>
      <c r="AE86" s="452">
        <f t="shared" si="30"/>
        <v>0</v>
      </c>
      <c r="AF86" s="452">
        <f t="shared" si="30"/>
        <v>0</v>
      </c>
      <c r="AG86" s="452">
        <f t="shared" si="30"/>
        <v>0</v>
      </c>
      <c r="AH86" s="452">
        <f t="shared" si="30"/>
        <v>0</v>
      </c>
      <c r="AI86" s="452">
        <f t="shared" si="30"/>
        <v>0</v>
      </c>
      <c r="AJ86" s="452">
        <f t="shared" si="30"/>
        <v>0</v>
      </c>
      <c r="AK86" s="452">
        <f t="shared" ref="AK86:BI86" si="31" xml:space="preserve"> AK$74</f>
        <v>0</v>
      </c>
      <c r="AL86" s="452">
        <f t="shared" si="31"/>
        <v>0</v>
      </c>
      <c r="AM86" s="452">
        <f t="shared" si="31"/>
        <v>0</v>
      </c>
      <c r="AN86" s="452">
        <f t="shared" si="31"/>
        <v>0</v>
      </c>
      <c r="AO86" s="452">
        <f t="shared" si="31"/>
        <v>0</v>
      </c>
      <c r="AP86" s="452">
        <f t="shared" si="31"/>
        <v>0</v>
      </c>
      <c r="AQ86" s="452">
        <f t="shared" si="31"/>
        <v>0</v>
      </c>
      <c r="AR86" s="452">
        <f t="shared" si="31"/>
        <v>0</v>
      </c>
      <c r="AS86" s="452">
        <f t="shared" si="31"/>
        <v>0</v>
      </c>
      <c r="AT86" s="452">
        <f t="shared" si="31"/>
        <v>0</v>
      </c>
      <c r="AU86" s="452">
        <f t="shared" si="31"/>
        <v>0</v>
      </c>
      <c r="AV86" s="452">
        <f t="shared" si="31"/>
        <v>0</v>
      </c>
      <c r="AW86" s="452">
        <f t="shared" si="31"/>
        <v>0</v>
      </c>
      <c r="AX86" s="452">
        <f t="shared" si="31"/>
        <v>0</v>
      </c>
      <c r="AY86" s="452">
        <f t="shared" si="31"/>
        <v>0</v>
      </c>
      <c r="AZ86" s="452">
        <f t="shared" si="31"/>
        <v>0</v>
      </c>
      <c r="BA86" s="452">
        <f t="shared" si="31"/>
        <v>0</v>
      </c>
      <c r="BB86" s="452">
        <f t="shared" si="31"/>
        <v>0</v>
      </c>
      <c r="BC86" s="452">
        <f t="shared" si="31"/>
        <v>0</v>
      </c>
      <c r="BD86" s="452">
        <f t="shared" si="31"/>
        <v>0</v>
      </c>
      <c r="BE86" s="452">
        <f t="shared" si="31"/>
        <v>0</v>
      </c>
      <c r="BF86" s="452">
        <f t="shared" si="31"/>
        <v>0</v>
      </c>
      <c r="BG86" s="452">
        <f t="shared" si="31"/>
        <v>0</v>
      </c>
      <c r="BH86" s="452">
        <f t="shared" si="31"/>
        <v>0</v>
      </c>
      <c r="BI86" s="452">
        <f t="shared" si="31"/>
        <v>0</v>
      </c>
    </row>
    <row r="87" spans="1:61">
      <c r="A87" s="454"/>
      <c r="B87" s="449"/>
      <c r="C87" s="449"/>
      <c r="D87" s="455"/>
      <c r="E87" s="458" t="str">
        <f xml:space="preserve"> InpR!E$32</f>
        <v>Proportion of the incentive allocated to the water resources control for export 1</v>
      </c>
      <c r="F87" s="193">
        <f xml:space="preserve"> InpR!F$32</f>
        <v>0</v>
      </c>
      <c r="G87" s="458" t="str">
        <f xml:space="preserve"> InpR!G$32</f>
        <v>%</v>
      </c>
      <c r="H87" s="458">
        <f xml:space="preserve"> InpR!H$32</f>
        <v>0</v>
      </c>
      <c r="I87" s="458">
        <f xml:space="preserve"> InpR!I$32</f>
        <v>0</v>
      </c>
      <c r="J87" s="458">
        <f xml:space="preserve"> InpR!J$32</f>
        <v>0</v>
      </c>
      <c r="K87" s="458">
        <f xml:space="preserve"> InpR!K$32</f>
        <v>0</v>
      </c>
      <c r="L87" s="458">
        <f xml:space="preserve"> InpR!L$32</f>
        <v>0</v>
      </c>
      <c r="M87" s="458">
        <f xml:space="preserve"> InpR!M$32</f>
        <v>0</v>
      </c>
      <c r="N87" s="458">
        <f xml:space="preserve"> InpR!N$32</f>
        <v>0</v>
      </c>
      <c r="O87" s="458">
        <f xml:space="preserve"> InpR!O$32</f>
        <v>0</v>
      </c>
      <c r="P87" s="458">
        <f xml:space="preserve"> InpR!P$32</f>
        <v>0</v>
      </c>
      <c r="Q87" s="458">
        <f xml:space="preserve"> InpR!Q$32</f>
        <v>0</v>
      </c>
      <c r="R87" s="458">
        <f xml:space="preserve"> InpR!R$32</f>
        <v>0</v>
      </c>
      <c r="S87" s="458">
        <f xml:space="preserve"> InpR!S$32</f>
        <v>0</v>
      </c>
      <c r="T87" s="458">
        <f xml:space="preserve"> InpR!T$32</f>
        <v>0</v>
      </c>
      <c r="U87" s="458">
        <f xml:space="preserve"> InpR!U$32</f>
        <v>0</v>
      </c>
      <c r="V87" s="458">
        <f xml:space="preserve"> InpR!V$32</f>
        <v>0</v>
      </c>
      <c r="W87" s="458">
        <f xml:space="preserve"> InpR!W$32</f>
        <v>0</v>
      </c>
      <c r="X87" s="458">
        <f xml:space="preserve"> InpR!X$32</f>
        <v>0</v>
      </c>
      <c r="Y87" s="458">
        <f xml:space="preserve"> InpR!Y$32</f>
        <v>0</v>
      </c>
      <c r="Z87" s="458">
        <f xml:space="preserve"> InpR!Z$32</f>
        <v>0</v>
      </c>
      <c r="AA87" s="458">
        <f xml:space="preserve"> InpR!AA$32</f>
        <v>0</v>
      </c>
      <c r="AB87" s="458">
        <f xml:space="preserve"> InpR!AB$32</f>
        <v>0</v>
      </c>
      <c r="AC87" s="458">
        <f xml:space="preserve"> InpR!AC$32</f>
        <v>0</v>
      </c>
      <c r="AD87" s="458">
        <f xml:space="preserve"> InpR!AD$32</f>
        <v>0</v>
      </c>
      <c r="AE87" s="458">
        <f xml:space="preserve"> InpR!AE$32</f>
        <v>0</v>
      </c>
      <c r="AF87" s="458">
        <f xml:space="preserve"> InpR!AF$32</f>
        <v>0</v>
      </c>
      <c r="AG87" s="458">
        <f xml:space="preserve"> InpR!AG$32</f>
        <v>0</v>
      </c>
      <c r="AH87" s="458">
        <f xml:space="preserve"> InpR!AH$32</f>
        <v>0</v>
      </c>
      <c r="AI87" s="458">
        <f xml:space="preserve"> InpR!AI$32</f>
        <v>0</v>
      </c>
      <c r="AJ87" s="458">
        <f xml:space="preserve"> InpR!AJ$32</f>
        <v>0</v>
      </c>
      <c r="AK87" s="458">
        <f xml:space="preserve"> InpR!AK$32</f>
        <v>0</v>
      </c>
      <c r="AL87" s="458">
        <f xml:space="preserve"> InpR!AL$32</f>
        <v>0</v>
      </c>
      <c r="AM87" s="458">
        <f xml:space="preserve"> InpR!AM$32</f>
        <v>0</v>
      </c>
      <c r="AN87" s="458">
        <f xml:space="preserve"> InpR!AN$32</f>
        <v>0</v>
      </c>
      <c r="AO87" s="458">
        <f xml:space="preserve"> InpR!AO$32</f>
        <v>0</v>
      </c>
      <c r="AP87" s="458">
        <f xml:space="preserve"> InpR!AP$32</f>
        <v>0</v>
      </c>
      <c r="AQ87" s="458">
        <f xml:space="preserve"> InpR!AQ$32</f>
        <v>0</v>
      </c>
      <c r="AR87" s="458">
        <f xml:space="preserve"> InpR!AR$32</f>
        <v>0</v>
      </c>
      <c r="AS87" s="458">
        <f xml:space="preserve"> InpR!AS$32</f>
        <v>0</v>
      </c>
      <c r="AT87" s="458">
        <f xml:space="preserve"> InpR!AT$32</f>
        <v>0</v>
      </c>
      <c r="AU87" s="458">
        <f xml:space="preserve"> InpR!AU$32</f>
        <v>0</v>
      </c>
      <c r="AV87" s="458">
        <f xml:space="preserve"> InpR!AV$32</f>
        <v>0</v>
      </c>
      <c r="AW87" s="458">
        <f xml:space="preserve"> InpR!AW$32</f>
        <v>0</v>
      </c>
      <c r="AX87" s="458">
        <f xml:space="preserve"> InpR!AX$32</f>
        <v>0</v>
      </c>
      <c r="AY87" s="458">
        <f xml:space="preserve"> InpR!AY$32</f>
        <v>0</v>
      </c>
      <c r="AZ87" s="458">
        <f xml:space="preserve"> InpR!AZ$32</f>
        <v>0</v>
      </c>
      <c r="BA87" s="458">
        <f xml:space="preserve"> InpR!BA$32</f>
        <v>0</v>
      </c>
      <c r="BB87" s="458">
        <f xml:space="preserve"> InpR!BB$32</f>
        <v>0</v>
      </c>
      <c r="BC87" s="458">
        <f xml:space="preserve"> InpR!BC$32</f>
        <v>0</v>
      </c>
      <c r="BD87" s="458">
        <f xml:space="preserve"> InpR!BD$32</f>
        <v>0</v>
      </c>
      <c r="BE87" s="458">
        <f xml:space="preserve"> InpR!BE$32</f>
        <v>0</v>
      </c>
      <c r="BF87" s="458">
        <f xml:space="preserve"> InpR!BF$32</f>
        <v>0</v>
      </c>
      <c r="BG87" s="458">
        <f xml:space="preserve"> InpR!BG$32</f>
        <v>0</v>
      </c>
      <c r="BH87" s="458">
        <f xml:space="preserve"> InpR!BH$32</f>
        <v>0</v>
      </c>
      <c r="BI87" s="458">
        <f xml:space="preserve"> InpR!BI$32</f>
        <v>0</v>
      </c>
    </row>
    <row r="88" spans="1:61">
      <c r="A88" s="454"/>
      <c r="B88" s="449"/>
      <c r="C88" s="449"/>
      <c r="D88" s="455"/>
      <c r="E88" s="452" t="s">
        <v>253</v>
      </c>
      <c r="F88" s="139">
        <f xml:space="preserve"> F86 * F87</f>
        <v>0</v>
      </c>
      <c r="G88" s="452" t="s">
        <v>105</v>
      </c>
      <c r="H88" s="458"/>
      <c r="I88" s="458"/>
      <c r="J88" s="458"/>
      <c r="K88" s="458"/>
      <c r="L88" s="458"/>
      <c r="M88" s="458"/>
      <c r="N88" s="458"/>
      <c r="O88" s="458"/>
      <c r="P88" s="458"/>
      <c r="Q88" s="458"/>
      <c r="R88" s="458"/>
      <c r="S88" s="458"/>
      <c r="T88" s="458"/>
      <c r="U88" s="458"/>
      <c r="V88" s="458"/>
      <c r="W88" s="458"/>
      <c r="X88" s="458"/>
      <c r="Y88" s="458"/>
      <c r="Z88" s="458"/>
      <c r="AA88" s="458"/>
      <c r="AB88" s="458"/>
      <c r="AC88" s="458"/>
      <c r="AD88" s="458"/>
      <c r="AE88" s="458"/>
      <c r="AF88" s="458"/>
      <c r="AG88" s="458"/>
      <c r="AH88" s="458"/>
      <c r="AI88" s="458"/>
      <c r="AJ88" s="458"/>
      <c r="AK88" s="458"/>
      <c r="AL88" s="458"/>
      <c r="AM88" s="458"/>
      <c r="AN88" s="458"/>
      <c r="AO88" s="458"/>
      <c r="AP88" s="458"/>
      <c r="AQ88" s="458"/>
      <c r="AR88" s="458"/>
      <c r="AS88" s="458"/>
      <c r="AT88" s="458"/>
      <c r="AU88" s="458"/>
      <c r="AV88" s="458"/>
      <c r="AW88" s="458"/>
      <c r="AX88" s="458"/>
      <c r="AY88" s="458"/>
      <c r="AZ88" s="458"/>
      <c r="BA88" s="458"/>
      <c r="BB88" s="458"/>
      <c r="BC88" s="458"/>
      <c r="BD88" s="458"/>
      <c r="BE88" s="458"/>
      <c r="BF88" s="458"/>
      <c r="BG88" s="458"/>
      <c r="BH88" s="458"/>
      <c r="BI88" s="458"/>
    </row>
    <row r="89" spans="1:61">
      <c r="A89" s="454"/>
      <c r="B89" s="449"/>
      <c r="C89" s="449"/>
      <c r="D89" s="455"/>
      <c r="E89" s="458"/>
      <c r="F89" s="457"/>
      <c r="G89" s="458"/>
      <c r="H89" s="458"/>
      <c r="I89" s="458"/>
      <c r="J89" s="458"/>
      <c r="K89" s="458"/>
      <c r="L89" s="458"/>
      <c r="M89" s="458"/>
      <c r="N89" s="458"/>
      <c r="O89" s="458"/>
      <c r="P89" s="458"/>
      <c r="Q89" s="458"/>
      <c r="R89" s="458"/>
      <c r="S89" s="458"/>
      <c r="T89" s="458"/>
      <c r="U89" s="458"/>
      <c r="V89" s="458"/>
      <c r="W89" s="458"/>
      <c r="X89" s="458"/>
      <c r="Y89" s="458"/>
      <c r="Z89" s="458"/>
      <c r="AA89" s="458"/>
      <c r="AB89" s="458"/>
      <c r="AC89" s="458"/>
      <c r="AD89" s="458"/>
      <c r="AE89" s="458"/>
      <c r="AF89" s="458"/>
      <c r="AG89" s="458"/>
      <c r="AH89" s="458"/>
      <c r="AI89" s="458"/>
      <c r="AJ89" s="458"/>
      <c r="AK89" s="458"/>
      <c r="AL89" s="458"/>
      <c r="AM89" s="458"/>
      <c r="AN89" s="458"/>
      <c r="AO89" s="458"/>
      <c r="AP89" s="458"/>
      <c r="AQ89" s="458"/>
      <c r="AR89" s="458"/>
      <c r="AS89" s="458"/>
      <c r="AT89" s="458"/>
      <c r="AU89" s="458"/>
      <c r="AV89" s="458"/>
      <c r="AW89" s="458"/>
      <c r="AX89" s="458"/>
      <c r="AY89" s="458"/>
      <c r="AZ89" s="458"/>
      <c r="BA89" s="458"/>
      <c r="BB89" s="458"/>
      <c r="BC89" s="458"/>
      <c r="BD89" s="458"/>
      <c r="BE89" s="458"/>
      <c r="BF89" s="458"/>
      <c r="BG89" s="458"/>
      <c r="BH89" s="458"/>
      <c r="BI89" s="458"/>
    </row>
    <row r="90" spans="1:61">
      <c r="A90" s="448"/>
      <c r="B90" s="449"/>
      <c r="C90" s="449"/>
      <c r="D90" s="450"/>
      <c r="E90" s="452" t="str">
        <f t="shared" ref="E90:AJ90" si="32" xml:space="preserve"> E$74</f>
        <v>Export incentive for export 1 to be paid after PR24 incl. financing adjustment (2017-18 FYA CPIH deflated)</v>
      </c>
      <c r="F90" s="121">
        <f t="shared" si="32"/>
        <v>0</v>
      </c>
      <c r="G90" s="452" t="str">
        <f t="shared" si="32"/>
        <v>£m</v>
      </c>
      <c r="H90" s="452">
        <f t="shared" si="32"/>
        <v>0</v>
      </c>
      <c r="I90" s="452">
        <f t="shared" si="32"/>
        <v>0</v>
      </c>
      <c r="J90" s="452">
        <f t="shared" si="32"/>
        <v>0</v>
      </c>
      <c r="K90" s="452">
        <f t="shared" si="32"/>
        <v>0</v>
      </c>
      <c r="L90" s="452">
        <f t="shared" si="32"/>
        <v>0</v>
      </c>
      <c r="M90" s="452">
        <f t="shared" si="32"/>
        <v>0</v>
      </c>
      <c r="N90" s="452">
        <f t="shared" si="32"/>
        <v>0</v>
      </c>
      <c r="O90" s="452">
        <f t="shared" si="32"/>
        <v>0</v>
      </c>
      <c r="P90" s="452">
        <f t="shared" si="32"/>
        <v>0</v>
      </c>
      <c r="Q90" s="452">
        <f t="shared" si="32"/>
        <v>0</v>
      </c>
      <c r="R90" s="452">
        <f t="shared" si="32"/>
        <v>0</v>
      </c>
      <c r="S90" s="452">
        <f t="shared" si="32"/>
        <v>0</v>
      </c>
      <c r="T90" s="452">
        <f t="shared" si="32"/>
        <v>0</v>
      </c>
      <c r="U90" s="452">
        <f t="shared" si="32"/>
        <v>0</v>
      </c>
      <c r="V90" s="452">
        <f t="shared" si="32"/>
        <v>0</v>
      </c>
      <c r="W90" s="452">
        <f t="shared" si="32"/>
        <v>0</v>
      </c>
      <c r="X90" s="452">
        <f t="shared" si="32"/>
        <v>0</v>
      </c>
      <c r="Y90" s="452">
        <f t="shared" si="32"/>
        <v>0</v>
      </c>
      <c r="Z90" s="452">
        <f t="shared" si="32"/>
        <v>0</v>
      </c>
      <c r="AA90" s="452">
        <f t="shared" si="32"/>
        <v>0</v>
      </c>
      <c r="AB90" s="452">
        <f t="shared" si="32"/>
        <v>0</v>
      </c>
      <c r="AC90" s="452">
        <f t="shared" si="32"/>
        <v>0</v>
      </c>
      <c r="AD90" s="452">
        <f t="shared" si="32"/>
        <v>0</v>
      </c>
      <c r="AE90" s="452">
        <f t="shared" si="32"/>
        <v>0</v>
      </c>
      <c r="AF90" s="452">
        <f t="shared" si="32"/>
        <v>0</v>
      </c>
      <c r="AG90" s="452">
        <f t="shared" si="32"/>
        <v>0</v>
      </c>
      <c r="AH90" s="452">
        <f t="shared" si="32"/>
        <v>0</v>
      </c>
      <c r="AI90" s="452">
        <f t="shared" si="32"/>
        <v>0</v>
      </c>
      <c r="AJ90" s="452">
        <f t="shared" si="32"/>
        <v>0</v>
      </c>
      <c r="AK90" s="452">
        <f t="shared" ref="AK90:BI90" si="33" xml:space="preserve"> AK$74</f>
        <v>0</v>
      </c>
      <c r="AL90" s="452">
        <f t="shared" si="33"/>
        <v>0</v>
      </c>
      <c r="AM90" s="452">
        <f t="shared" si="33"/>
        <v>0</v>
      </c>
      <c r="AN90" s="452">
        <f t="shared" si="33"/>
        <v>0</v>
      </c>
      <c r="AO90" s="452">
        <f t="shared" si="33"/>
        <v>0</v>
      </c>
      <c r="AP90" s="452">
        <f t="shared" si="33"/>
        <v>0</v>
      </c>
      <c r="AQ90" s="452">
        <f t="shared" si="33"/>
        <v>0</v>
      </c>
      <c r="AR90" s="452">
        <f t="shared" si="33"/>
        <v>0</v>
      </c>
      <c r="AS90" s="452">
        <f t="shared" si="33"/>
        <v>0</v>
      </c>
      <c r="AT90" s="452">
        <f t="shared" si="33"/>
        <v>0</v>
      </c>
      <c r="AU90" s="452">
        <f t="shared" si="33"/>
        <v>0</v>
      </c>
      <c r="AV90" s="452">
        <f t="shared" si="33"/>
        <v>0</v>
      </c>
      <c r="AW90" s="452">
        <f t="shared" si="33"/>
        <v>0</v>
      </c>
      <c r="AX90" s="452">
        <f t="shared" si="33"/>
        <v>0</v>
      </c>
      <c r="AY90" s="452">
        <f t="shared" si="33"/>
        <v>0</v>
      </c>
      <c r="AZ90" s="452">
        <f t="shared" si="33"/>
        <v>0</v>
      </c>
      <c r="BA90" s="452">
        <f t="shared" si="33"/>
        <v>0</v>
      </c>
      <c r="BB90" s="452">
        <f t="shared" si="33"/>
        <v>0</v>
      </c>
      <c r="BC90" s="452">
        <f t="shared" si="33"/>
        <v>0</v>
      </c>
      <c r="BD90" s="452">
        <f t="shared" si="33"/>
        <v>0</v>
      </c>
      <c r="BE90" s="452">
        <f t="shared" si="33"/>
        <v>0</v>
      </c>
      <c r="BF90" s="452">
        <f t="shared" si="33"/>
        <v>0</v>
      </c>
      <c r="BG90" s="452">
        <f t="shared" si="33"/>
        <v>0</v>
      </c>
      <c r="BH90" s="452">
        <f t="shared" si="33"/>
        <v>0</v>
      </c>
      <c r="BI90" s="452">
        <f t="shared" si="33"/>
        <v>0</v>
      </c>
    </row>
    <row r="91" spans="1:61">
      <c r="A91" s="454"/>
      <c r="B91" s="449"/>
      <c r="C91" s="449"/>
      <c r="D91" s="455"/>
      <c r="E91" s="458" t="str">
        <f xml:space="preserve"> InpR!E$32</f>
        <v>Proportion of the incentive allocated to the water resources control for export 1</v>
      </c>
      <c r="F91" s="193">
        <f xml:space="preserve"> InpR!F$32</f>
        <v>0</v>
      </c>
      <c r="G91" s="458" t="str">
        <f xml:space="preserve"> InpR!G$32</f>
        <v>%</v>
      </c>
      <c r="H91" s="458">
        <f xml:space="preserve"> InpR!H$32</f>
        <v>0</v>
      </c>
      <c r="I91" s="458">
        <f xml:space="preserve"> InpR!I$32</f>
        <v>0</v>
      </c>
      <c r="J91" s="458">
        <f xml:space="preserve"> InpR!J$32</f>
        <v>0</v>
      </c>
      <c r="K91" s="458">
        <f xml:space="preserve"> InpR!K$32</f>
        <v>0</v>
      </c>
      <c r="L91" s="458">
        <f xml:space="preserve"> InpR!L$32</f>
        <v>0</v>
      </c>
      <c r="M91" s="458">
        <f xml:space="preserve"> InpR!M$32</f>
        <v>0</v>
      </c>
      <c r="N91" s="458">
        <f xml:space="preserve"> InpR!N$32</f>
        <v>0</v>
      </c>
      <c r="O91" s="458">
        <f xml:space="preserve"> InpR!O$32</f>
        <v>0</v>
      </c>
      <c r="P91" s="458">
        <f xml:space="preserve"> InpR!P$32</f>
        <v>0</v>
      </c>
      <c r="Q91" s="458">
        <f xml:space="preserve"> InpR!Q$32</f>
        <v>0</v>
      </c>
      <c r="R91" s="458">
        <f xml:space="preserve"> InpR!R$32</f>
        <v>0</v>
      </c>
      <c r="S91" s="458">
        <f xml:space="preserve"> InpR!S$32</f>
        <v>0</v>
      </c>
      <c r="T91" s="458">
        <f xml:space="preserve"> InpR!T$32</f>
        <v>0</v>
      </c>
      <c r="U91" s="458">
        <f xml:space="preserve"> InpR!U$32</f>
        <v>0</v>
      </c>
      <c r="V91" s="458">
        <f xml:space="preserve"> InpR!V$32</f>
        <v>0</v>
      </c>
      <c r="W91" s="458">
        <f xml:space="preserve"> InpR!W$32</f>
        <v>0</v>
      </c>
      <c r="X91" s="458">
        <f xml:space="preserve"> InpR!X$32</f>
        <v>0</v>
      </c>
      <c r="Y91" s="458">
        <f xml:space="preserve"> InpR!Y$32</f>
        <v>0</v>
      </c>
      <c r="Z91" s="458">
        <f xml:space="preserve"> InpR!Z$32</f>
        <v>0</v>
      </c>
      <c r="AA91" s="458">
        <f xml:space="preserve"> InpR!AA$32</f>
        <v>0</v>
      </c>
      <c r="AB91" s="458">
        <f xml:space="preserve"> InpR!AB$32</f>
        <v>0</v>
      </c>
      <c r="AC91" s="458">
        <f xml:space="preserve"> InpR!AC$32</f>
        <v>0</v>
      </c>
      <c r="AD91" s="458">
        <f xml:space="preserve"> InpR!AD$32</f>
        <v>0</v>
      </c>
      <c r="AE91" s="458">
        <f xml:space="preserve"> InpR!AE$32</f>
        <v>0</v>
      </c>
      <c r="AF91" s="458">
        <f xml:space="preserve"> InpR!AF$32</f>
        <v>0</v>
      </c>
      <c r="AG91" s="458">
        <f xml:space="preserve"> InpR!AG$32</f>
        <v>0</v>
      </c>
      <c r="AH91" s="458">
        <f xml:space="preserve"> InpR!AH$32</f>
        <v>0</v>
      </c>
      <c r="AI91" s="458">
        <f xml:space="preserve"> InpR!AI$32</f>
        <v>0</v>
      </c>
      <c r="AJ91" s="458">
        <f xml:space="preserve"> InpR!AJ$32</f>
        <v>0</v>
      </c>
      <c r="AK91" s="458">
        <f xml:space="preserve"> InpR!AK$32</f>
        <v>0</v>
      </c>
      <c r="AL91" s="458">
        <f xml:space="preserve"> InpR!AL$32</f>
        <v>0</v>
      </c>
      <c r="AM91" s="458">
        <f xml:space="preserve"> InpR!AM$32</f>
        <v>0</v>
      </c>
      <c r="AN91" s="458">
        <f xml:space="preserve"> InpR!AN$32</f>
        <v>0</v>
      </c>
      <c r="AO91" s="458">
        <f xml:space="preserve"> InpR!AO$32</f>
        <v>0</v>
      </c>
      <c r="AP91" s="458">
        <f xml:space="preserve"> InpR!AP$32</f>
        <v>0</v>
      </c>
      <c r="AQ91" s="458">
        <f xml:space="preserve"> InpR!AQ$32</f>
        <v>0</v>
      </c>
      <c r="AR91" s="458">
        <f xml:space="preserve"> InpR!AR$32</f>
        <v>0</v>
      </c>
      <c r="AS91" s="458">
        <f xml:space="preserve"> InpR!AS$32</f>
        <v>0</v>
      </c>
      <c r="AT91" s="458">
        <f xml:space="preserve"> InpR!AT$32</f>
        <v>0</v>
      </c>
      <c r="AU91" s="458">
        <f xml:space="preserve"> InpR!AU$32</f>
        <v>0</v>
      </c>
      <c r="AV91" s="458">
        <f xml:space="preserve"> InpR!AV$32</f>
        <v>0</v>
      </c>
      <c r="AW91" s="458">
        <f xml:space="preserve"> InpR!AW$32</f>
        <v>0</v>
      </c>
      <c r="AX91" s="458">
        <f xml:space="preserve"> InpR!AX$32</f>
        <v>0</v>
      </c>
      <c r="AY91" s="458">
        <f xml:space="preserve"> InpR!AY$32</f>
        <v>0</v>
      </c>
      <c r="AZ91" s="458">
        <f xml:space="preserve"> InpR!AZ$32</f>
        <v>0</v>
      </c>
      <c r="BA91" s="458">
        <f xml:space="preserve"> InpR!BA$32</f>
        <v>0</v>
      </c>
      <c r="BB91" s="458">
        <f xml:space="preserve"> InpR!BB$32</f>
        <v>0</v>
      </c>
      <c r="BC91" s="458">
        <f xml:space="preserve"> InpR!BC$32</f>
        <v>0</v>
      </c>
      <c r="BD91" s="458">
        <f xml:space="preserve"> InpR!BD$32</f>
        <v>0</v>
      </c>
      <c r="BE91" s="458">
        <f xml:space="preserve"> InpR!BE$32</f>
        <v>0</v>
      </c>
      <c r="BF91" s="458">
        <f xml:space="preserve"> InpR!BF$32</f>
        <v>0</v>
      </c>
      <c r="BG91" s="458">
        <f xml:space="preserve"> InpR!BG$32</f>
        <v>0</v>
      </c>
      <c r="BH91" s="458">
        <f xml:space="preserve"> InpR!BH$32</f>
        <v>0</v>
      </c>
      <c r="BI91" s="458">
        <f xml:space="preserve"> InpR!BI$32</f>
        <v>0</v>
      </c>
    </row>
    <row r="92" spans="1:61">
      <c r="A92" s="454"/>
      <c r="B92" s="449"/>
      <c r="C92" s="449"/>
      <c r="D92" s="455"/>
      <c r="E92" s="452" t="s">
        <v>254</v>
      </c>
      <c r="F92" s="451">
        <f xml:space="preserve"> F90 * ( 1 - F91 )</f>
        <v>0</v>
      </c>
      <c r="G92" s="452" t="s">
        <v>105</v>
      </c>
      <c r="H92" s="458"/>
      <c r="I92" s="458"/>
      <c r="J92" s="458"/>
      <c r="K92" s="458"/>
      <c r="L92" s="458"/>
      <c r="M92" s="458"/>
      <c r="N92" s="458"/>
      <c r="O92" s="458"/>
      <c r="P92" s="458"/>
      <c r="Q92" s="458"/>
      <c r="R92" s="458"/>
      <c r="S92" s="458"/>
      <c r="T92" s="458"/>
      <c r="U92" s="458"/>
      <c r="V92" s="458"/>
      <c r="W92" s="458"/>
      <c r="X92" s="458"/>
      <c r="Y92" s="458"/>
      <c r="Z92" s="458"/>
      <c r="AA92" s="458"/>
      <c r="AB92" s="458"/>
      <c r="AC92" s="458"/>
      <c r="AD92" s="458"/>
      <c r="AE92" s="458"/>
      <c r="AF92" s="458"/>
      <c r="AG92" s="458"/>
      <c r="AH92" s="458"/>
      <c r="AI92" s="458"/>
      <c r="AJ92" s="458"/>
      <c r="AK92" s="458"/>
      <c r="AL92" s="458"/>
      <c r="AM92" s="458"/>
      <c r="AN92" s="458"/>
      <c r="AO92" s="458"/>
      <c r="AP92" s="458"/>
      <c r="AQ92" s="458"/>
      <c r="AR92" s="458"/>
      <c r="AS92" s="458"/>
      <c r="AT92" s="458"/>
      <c r="AU92" s="458"/>
      <c r="AV92" s="458"/>
      <c r="AW92" s="458"/>
      <c r="AX92" s="458"/>
      <c r="AY92" s="458"/>
      <c r="AZ92" s="458"/>
      <c r="BA92" s="458"/>
      <c r="BB92" s="458"/>
      <c r="BC92" s="458"/>
      <c r="BD92" s="458"/>
      <c r="BE92" s="458"/>
      <c r="BF92" s="458"/>
      <c r="BG92" s="458"/>
      <c r="BH92" s="458"/>
      <c r="BI92" s="458"/>
    </row>
    <row r="93" spans="1:61">
      <c r="A93" s="454"/>
      <c r="B93" s="449"/>
      <c r="C93" s="449"/>
      <c r="D93" s="455"/>
      <c r="E93" s="458"/>
      <c r="F93" s="457"/>
      <c r="G93" s="458"/>
      <c r="H93" s="458"/>
      <c r="I93" s="458"/>
      <c r="J93" s="458"/>
      <c r="K93" s="458"/>
      <c r="L93" s="458"/>
      <c r="M93" s="458"/>
      <c r="N93" s="458"/>
      <c r="O93" s="458"/>
      <c r="P93" s="458"/>
      <c r="Q93" s="458"/>
      <c r="R93" s="458"/>
      <c r="S93" s="458"/>
      <c r="T93" s="458"/>
      <c r="U93" s="458"/>
      <c r="V93" s="458"/>
      <c r="W93" s="458"/>
      <c r="X93" s="458"/>
      <c r="Y93" s="458"/>
      <c r="Z93" s="458"/>
      <c r="AA93" s="458"/>
      <c r="AB93" s="458"/>
      <c r="AC93" s="458"/>
      <c r="AD93" s="458"/>
      <c r="AE93" s="458"/>
      <c r="AF93" s="458"/>
      <c r="AG93" s="458"/>
      <c r="AH93" s="458"/>
      <c r="AI93" s="458"/>
      <c r="AJ93" s="458"/>
      <c r="AK93" s="458"/>
      <c r="AL93" s="458"/>
      <c r="AM93" s="458"/>
      <c r="AN93" s="458"/>
      <c r="AO93" s="458"/>
      <c r="AP93" s="458"/>
      <c r="AQ93" s="458"/>
      <c r="AR93" s="458"/>
      <c r="AS93" s="458"/>
      <c r="AT93" s="458"/>
      <c r="AU93" s="458"/>
      <c r="AV93" s="458"/>
      <c r="AW93" s="458"/>
      <c r="AX93" s="458"/>
      <c r="AY93" s="458"/>
      <c r="AZ93" s="458"/>
      <c r="BA93" s="458"/>
      <c r="BB93" s="458"/>
      <c r="BC93" s="458"/>
      <c r="BD93" s="458"/>
      <c r="BE93" s="458"/>
      <c r="BF93" s="458"/>
      <c r="BG93" s="458"/>
      <c r="BH93" s="458"/>
      <c r="BI93" s="458"/>
    </row>
    <row r="94" spans="1:61">
      <c r="A94" s="448"/>
      <c r="B94" s="451"/>
      <c r="C94" s="470" t="s">
        <v>255</v>
      </c>
      <c r="D94" s="450"/>
      <c r="E94" s="452"/>
      <c r="F94" s="451"/>
      <c r="G94" s="452"/>
      <c r="H94" s="451"/>
      <c r="I94" s="452"/>
      <c r="J94" s="451"/>
      <c r="K94" s="451"/>
      <c r="L94" s="451"/>
      <c r="M94" s="451"/>
      <c r="N94" s="451"/>
      <c r="O94" s="451"/>
      <c r="P94" s="451"/>
      <c r="Q94" s="451"/>
      <c r="R94" s="451"/>
      <c r="S94" s="451"/>
      <c r="T94" s="453"/>
      <c r="U94" s="453"/>
      <c r="V94" s="453"/>
      <c r="W94" s="453"/>
      <c r="X94" s="453"/>
      <c r="Y94" s="453"/>
      <c r="Z94" s="453"/>
      <c r="AA94" s="453"/>
      <c r="AB94" s="451"/>
      <c r="AC94" s="451"/>
      <c r="AD94" s="453"/>
      <c r="AE94" s="453"/>
      <c r="AF94" s="451"/>
      <c r="AG94" s="451"/>
      <c r="AH94" s="453"/>
      <c r="AI94" s="453"/>
      <c r="AJ94" s="451"/>
      <c r="AK94" s="451"/>
      <c r="AL94" s="453"/>
      <c r="AM94" s="453"/>
      <c r="AN94" s="451"/>
      <c r="AO94" s="451"/>
      <c r="AP94" s="453"/>
      <c r="AQ94" s="453"/>
      <c r="AR94" s="451"/>
      <c r="AS94" s="453"/>
      <c r="AT94" s="453"/>
      <c r="AU94" s="451"/>
      <c r="AV94" s="453"/>
      <c r="AW94" s="453"/>
      <c r="AX94" s="451"/>
      <c r="AY94" s="453"/>
      <c r="AZ94" s="453"/>
      <c r="BA94" s="451"/>
      <c r="BB94" s="453"/>
      <c r="BC94" s="453"/>
      <c r="BD94" s="451"/>
      <c r="BE94" s="453"/>
      <c r="BF94" s="453"/>
      <c r="BG94" s="451"/>
      <c r="BH94" s="453"/>
      <c r="BI94" s="453"/>
    </row>
    <row r="95" spans="1:61">
      <c r="A95" s="448"/>
      <c r="B95" s="449"/>
      <c r="C95" s="449"/>
      <c r="D95" s="450"/>
      <c r="E95" s="460"/>
      <c r="F95" s="451"/>
      <c r="G95" s="452"/>
      <c r="H95" s="451"/>
      <c r="I95" s="452"/>
      <c r="J95" s="451"/>
      <c r="K95" s="451"/>
      <c r="L95" s="451"/>
      <c r="M95" s="451"/>
      <c r="N95" s="451"/>
      <c r="O95" s="451"/>
      <c r="P95" s="451"/>
      <c r="Q95" s="451"/>
      <c r="R95" s="451"/>
      <c r="S95" s="451"/>
      <c r="T95" s="453"/>
      <c r="U95" s="453"/>
      <c r="V95" s="453"/>
      <c r="W95" s="453"/>
      <c r="X95" s="453"/>
      <c r="Y95" s="453"/>
      <c r="Z95" s="453"/>
      <c r="AA95" s="453"/>
      <c r="AB95" s="451"/>
      <c r="AC95" s="451"/>
      <c r="AD95" s="453"/>
      <c r="AE95" s="453"/>
      <c r="AF95" s="451"/>
      <c r="AG95" s="451"/>
      <c r="AH95" s="453"/>
      <c r="AI95" s="453"/>
      <c r="AJ95" s="451"/>
      <c r="AK95" s="451"/>
      <c r="AL95" s="453"/>
      <c r="AM95" s="453"/>
      <c r="AN95" s="451"/>
      <c r="AO95" s="451"/>
      <c r="AP95" s="453"/>
      <c r="AQ95" s="453"/>
      <c r="AR95" s="451"/>
      <c r="AS95" s="453"/>
      <c r="AT95" s="453"/>
      <c r="AU95" s="451"/>
      <c r="AV95" s="453"/>
      <c r="AW95" s="453"/>
      <c r="AX95" s="451"/>
      <c r="AY95" s="453"/>
      <c r="AZ95" s="453"/>
      <c r="BA95" s="451"/>
      <c r="BB95" s="453"/>
      <c r="BC95" s="453"/>
      <c r="BD95" s="451"/>
      <c r="BE95" s="453"/>
      <c r="BF95" s="453"/>
      <c r="BG95" s="451"/>
      <c r="BH95" s="453"/>
      <c r="BI95" s="453"/>
    </row>
    <row r="96" spans="1:61">
      <c r="A96" s="448"/>
      <c r="B96" s="449"/>
      <c r="C96" s="449"/>
      <c r="D96" s="450"/>
      <c r="E96" s="456" t="str">
        <f xml:space="preserve"> InpR!E$13</f>
        <v>Does the company have an Ofwat-approved trading and procurement code?</v>
      </c>
      <c r="F96" s="456" t="b">
        <f xml:space="preserve"> InpR!F$13</f>
        <v>1</v>
      </c>
      <c r="G96" s="456" t="str">
        <f xml:space="preserve"> InpR!G$13</f>
        <v>True/false</v>
      </c>
      <c r="H96" s="458">
        <f xml:space="preserve"> InpR!H$13</f>
        <v>0</v>
      </c>
      <c r="I96" s="458">
        <f xml:space="preserve"> InpR!I$13</f>
        <v>0</v>
      </c>
      <c r="J96" s="458">
        <f xml:space="preserve"> InpR!J$13</f>
        <v>0</v>
      </c>
      <c r="K96" s="458">
        <f xml:space="preserve"> InpR!K$13</f>
        <v>0</v>
      </c>
      <c r="L96" s="458">
        <f xml:space="preserve"> InpR!L$13</f>
        <v>0</v>
      </c>
      <c r="M96" s="458">
        <f xml:space="preserve"> InpR!M$13</f>
        <v>0</v>
      </c>
      <c r="N96" s="458">
        <f xml:space="preserve"> InpR!N$13</f>
        <v>0</v>
      </c>
      <c r="O96" s="458">
        <f xml:space="preserve"> InpR!O$13</f>
        <v>0</v>
      </c>
      <c r="P96" s="458">
        <f xml:space="preserve"> InpR!P$13</f>
        <v>0</v>
      </c>
      <c r="Q96" s="458">
        <f xml:space="preserve"> InpR!Q$13</f>
        <v>0</v>
      </c>
      <c r="R96" s="458">
        <f xml:space="preserve"> InpR!R$13</f>
        <v>0</v>
      </c>
      <c r="S96" s="458">
        <f xml:space="preserve"> InpR!S$13</f>
        <v>0</v>
      </c>
      <c r="T96" s="458">
        <f xml:space="preserve"> InpR!T$13</f>
        <v>0</v>
      </c>
      <c r="U96" s="458">
        <f xml:space="preserve"> InpR!U$13</f>
        <v>0</v>
      </c>
      <c r="V96" s="458">
        <f xml:space="preserve"> InpR!V$13</f>
        <v>0</v>
      </c>
      <c r="W96" s="458">
        <f xml:space="preserve"> InpR!W$13</f>
        <v>0</v>
      </c>
      <c r="X96" s="458">
        <f xml:space="preserve"> InpR!X$13</f>
        <v>0</v>
      </c>
      <c r="Y96" s="458">
        <f xml:space="preserve"> InpR!Y$13</f>
        <v>0</v>
      </c>
      <c r="Z96" s="458">
        <f xml:space="preserve"> InpR!Z$13</f>
        <v>0</v>
      </c>
      <c r="AA96" s="458">
        <f xml:space="preserve"> InpR!AA$13</f>
        <v>0</v>
      </c>
      <c r="AB96" s="458">
        <f xml:space="preserve"> InpR!AB$13</f>
        <v>0</v>
      </c>
      <c r="AC96" s="458">
        <f xml:space="preserve"> InpR!AC$13</f>
        <v>0</v>
      </c>
      <c r="AD96" s="458">
        <f xml:space="preserve"> InpR!AD$13</f>
        <v>0</v>
      </c>
      <c r="AE96" s="458">
        <f xml:space="preserve"> InpR!AE$13</f>
        <v>0</v>
      </c>
      <c r="AF96" s="458">
        <f xml:space="preserve"> InpR!AF$13</f>
        <v>0</v>
      </c>
      <c r="AG96" s="458">
        <f xml:space="preserve"> InpR!AG$13</f>
        <v>0</v>
      </c>
      <c r="AH96" s="458">
        <f xml:space="preserve"> InpR!AH$13</f>
        <v>0</v>
      </c>
      <c r="AI96" s="458">
        <f xml:space="preserve"> InpR!AI$13</f>
        <v>0</v>
      </c>
      <c r="AJ96" s="458">
        <f xml:space="preserve"> InpR!AJ$13</f>
        <v>0</v>
      </c>
      <c r="AK96" s="458">
        <f xml:space="preserve"> InpR!AK$13</f>
        <v>0</v>
      </c>
      <c r="AL96" s="458">
        <f xml:space="preserve"> InpR!AL$13</f>
        <v>0</v>
      </c>
      <c r="AM96" s="458">
        <f xml:space="preserve"> InpR!AM$13</f>
        <v>0</v>
      </c>
      <c r="AN96" s="458">
        <f xml:space="preserve"> InpR!AN$13</f>
        <v>0</v>
      </c>
      <c r="AO96" s="458">
        <f xml:space="preserve"> InpR!AO$13</f>
        <v>0</v>
      </c>
      <c r="AP96" s="458">
        <f xml:space="preserve"> InpR!AP$13</f>
        <v>0</v>
      </c>
      <c r="AQ96" s="458">
        <f xml:space="preserve"> InpR!AQ$13</f>
        <v>0</v>
      </c>
      <c r="AR96" s="458">
        <f xml:space="preserve"> InpR!AR$13</f>
        <v>0</v>
      </c>
      <c r="AS96" s="458">
        <f xml:space="preserve"> InpR!AS$13</f>
        <v>0</v>
      </c>
      <c r="AT96" s="458">
        <f xml:space="preserve"> InpR!AT$13</f>
        <v>0</v>
      </c>
      <c r="AU96" s="458">
        <f xml:space="preserve"> InpR!AU$13</f>
        <v>0</v>
      </c>
      <c r="AV96" s="458">
        <f xml:space="preserve"> InpR!AV$13</f>
        <v>0</v>
      </c>
      <c r="AW96" s="458">
        <f xml:space="preserve"> InpR!AW$13</f>
        <v>0</v>
      </c>
      <c r="AX96" s="458">
        <f xml:space="preserve"> InpR!AX$13</f>
        <v>0</v>
      </c>
      <c r="AY96" s="458">
        <f xml:space="preserve"> InpR!AY$13</f>
        <v>0</v>
      </c>
      <c r="AZ96" s="458">
        <f xml:space="preserve"> InpR!AZ$13</f>
        <v>0</v>
      </c>
      <c r="BA96" s="458">
        <f xml:space="preserve"> InpR!BA$13</f>
        <v>0</v>
      </c>
      <c r="BB96" s="458">
        <f xml:space="preserve"> InpR!BB$13</f>
        <v>0</v>
      </c>
      <c r="BC96" s="458">
        <f xml:space="preserve"> InpR!BC$13</f>
        <v>0</v>
      </c>
      <c r="BD96" s="458">
        <f xml:space="preserve"> InpR!BD$13</f>
        <v>0</v>
      </c>
      <c r="BE96" s="458">
        <f xml:space="preserve"> InpR!BE$13</f>
        <v>0</v>
      </c>
      <c r="BF96" s="458">
        <f xml:space="preserve"> InpR!BF$13</f>
        <v>0</v>
      </c>
      <c r="BG96" s="458">
        <f xml:space="preserve"> InpR!BG$13</f>
        <v>0</v>
      </c>
      <c r="BH96" s="458">
        <f xml:space="preserve"> InpR!BH$13</f>
        <v>0</v>
      </c>
      <c r="BI96" s="458">
        <f xml:space="preserve"> InpR!BI$13</f>
        <v>0</v>
      </c>
    </row>
    <row r="97" spans="1:61" ht="25">
      <c r="A97" s="448"/>
      <c r="B97" s="449"/>
      <c r="C97" s="449"/>
      <c r="D97" s="450"/>
      <c r="E97" s="464" t="str">
        <f xml:space="preserve"> InpR!E$30</f>
        <v>Has the company produced a report to evidence that export 1 is a new export and complies with its Ofwat-approved trading and procurement code?</v>
      </c>
      <c r="F97" s="464" t="b">
        <f xml:space="preserve"> InpR!F$30</f>
        <v>1</v>
      </c>
      <c r="G97" s="464" t="str">
        <f xml:space="preserve"> InpR!G$30</f>
        <v>True/false</v>
      </c>
      <c r="H97" s="464">
        <f xml:space="preserve"> InpR!H$30</f>
        <v>0</v>
      </c>
      <c r="I97" s="464">
        <f xml:space="preserve"> InpR!I$30</f>
        <v>0</v>
      </c>
      <c r="J97" s="464">
        <f xml:space="preserve"> InpR!J$30</f>
        <v>0</v>
      </c>
      <c r="K97" s="464">
        <f xml:space="preserve"> InpR!K$30</f>
        <v>0</v>
      </c>
      <c r="L97" s="464">
        <f xml:space="preserve"> InpR!L$30</f>
        <v>0</v>
      </c>
      <c r="M97" s="464">
        <f xml:space="preserve"> InpR!M$30</f>
        <v>0</v>
      </c>
      <c r="N97" s="464">
        <f xml:space="preserve"> InpR!N$30</f>
        <v>0</v>
      </c>
      <c r="O97" s="464">
        <f xml:space="preserve"> InpR!O$30</f>
        <v>0</v>
      </c>
      <c r="P97" s="464">
        <f xml:space="preserve"> InpR!P$30</f>
        <v>0</v>
      </c>
      <c r="Q97" s="464">
        <f xml:space="preserve"> InpR!Q$30</f>
        <v>0</v>
      </c>
      <c r="R97" s="464">
        <f xml:space="preserve"> InpR!R$30</f>
        <v>0</v>
      </c>
      <c r="S97" s="464">
        <f xml:space="preserve"> InpR!S$30</f>
        <v>0</v>
      </c>
      <c r="T97" s="464">
        <f xml:space="preserve"> InpR!T$30</f>
        <v>0</v>
      </c>
      <c r="U97" s="464">
        <f xml:space="preserve"> InpR!U$30</f>
        <v>0</v>
      </c>
      <c r="V97" s="464">
        <f xml:space="preserve"> InpR!V$30</f>
        <v>0</v>
      </c>
      <c r="W97" s="464">
        <f xml:space="preserve"> InpR!W$30</f>
        <v>0</v>
      </c>
      <c r="X97" s="464">
        <f xml:space="preserve"> InpR!X$30</f>
        <v>0</v>
      </c>
      <c r="Y97" s="464">
        <f xml:space="preserve"> InpR!Y$30</f>
        <v>0</v>
      </c>
      <c r="Z97" s="464">
        <f xml:space="preserve"> InpR!Z$30</f>
        <v>0</v>
      </c>
      <c r="AA97" s="464">
        <f xml:space="preserve"> InpR!AA$30</f>
        <v>0</v>
      </c>
      <c r="AB97" s="464">
        <f xml:space="preserve"> InpR!AB$30</f>
        <v>0</v>
      </c>
      <c r="AC97" s="464">
        <f xml:space="preserve"> InpR!AC$30</f>
        <v>0</v>
      </c>
      <c r="AD97" s="464">
        <f xml:space="preserve"> InpR!AD$30</f>
        <v>0</v>
      </c>
      <c r="AE97" s="464">
        <f xml:space="preserve"> InpR!AE$30</f>
        <v>0</v>
      </c>
      <c r="AF97" s="464">
        <f xml:space="preserve"> InpR!AF$30</f>
        <v>0</v>
      </c>
      <c r="AG97" s="464">
        <f xml:space="preserve"> InpR!AG$30</f>
        <v>0</v>
      </c>
      <c r="AH97" s="464">
        <f xml:space="preserve"> InpR!AH$30</f>
        <v>0</v>
      </c>
      <c r="AI97" s="464">
        <f xml:space="preserve"> InpR!AI$30</f>
        <v>0</v>
      </c>
      <c r="AJ97" s="464">
        <f xml:space="preserve"> InpR!AJ$30</f>
        <v>0</v>
      </c>
      <c r="AK97" s="464">
        <f xml:space="preserve"> InpR!AK$30</f>
        <v>0</v>
      </c>
      <c r="AL97" s="464">
        <f xml:space="preserve"> InpR!AL$30</f>
        <v>0</v>
      </c>
      <c r="AM97" s="464">
        <f xml:space="preserve"> InpR!AM$30</f>
        <v>0</v>
      </c>
      <c r="AN97" s="464">
        <f xml:space="preserve"> InpR!AN$30</f>
        <v>0</v>
      </c>
      <c r="AO97" s="464">
        <f xml:space="preserve"> InpR!AO$30</f>
        <v>0</v>
      </c>
      <c r="AP97" s="464">
        <f xml:space="preserve"> InpR!AP$30</f>
        <v>0</v>
      </c>
      <c r="AQ97" s="464">
        <f xml:space="preserve"> InpR!AQ$30</f>
        <v>0</v>
      </c>
      <c r="AR97" s="464">
        <f xml:space="preserve"> InpR!AR$30</f>
        <v>0</v>
      </c>
      <c r="AS97" s="464">
        <f xml:space="preserve"> InpR!AS$30</f>
        <v>0</v>
      </c>
      <c r="AT97" s="464">
        <f xml:space="preserve"> InpR!AT$30</f>
        <v>0</v>
      </c>
      <c r="AU97" s="464">
        <f xml:space="preserve"> InpR!AU$30</f>
        <v>0</v>
      </c>
      <c r="AV97" s="464">
        <f xml:space="preserve"> InpR!AV$30</f>
        <v>0</v>
      </c>
      <c r="AW97" s="464">
        <f xml:space="preserve"> InpR!AW$30</f>
        <v>0</v>
      </c>
      <c r="AX97" s="464">
        <f xml:space="preserve"> InpR!AX$30</f>
        <v>0</v>
      </c>
      <c r="AY97" s="464">
        <f xml:space="preserve"> InpR!AY$30</f>
        <v>0</v>
      </c>
      <c r="AZ97" s="464">
        <f xml:space="preserve"> InpR!AZ$30</f>
        <v>0</v>
      </c>
      <c r="BA97" s="464">
        <f xml:space="preserve"> InpR!BA$30</f>
        <v>0</v>
      </c>
      <c r="BB97" s="464">
        <f xml:space="preserve"> InpR!BB$30</f>
        <v>0</v>
      </c>
      <c r="BC97" s="464">
        <f xml:space="preserve"> InpR!BC$30</f>
        <v>0</v>
      </c>
      <c r="BD97" s="464">
        <f xml:space="preserve"> InpR!BD$30</f>
        <v>0</v>
      </c>
      <c r="BE97" s="464">
        <f xml:space="preserve"> InpR!BE$30</f>
        <v>0</v>
      </c>
      <c r="BF97" s="464">
        <f xml:space="preserve"> InpR!BF$30</f>
        <v>0</v>
      </c>
      <c r="BG97" s="464">
        <f xml:space="preserve"> InpR!BG$30</f>
        <v>0</v>
      </c>
      <c r="BH97" s="464">
        <f xml:space="preserve"> InpR!BH$30</f>
        <v>0</v>
      </c>
      <c r="BI97" s="464">
        <f xml:space="preserve"> InpR!BI$30</f>
        <v>0</v>
      </c>
    </row>
    <row r="98" spans="1:61" ht="12.5">
      <c r="A98" s="492"/>
      <c r="B98" s="449"/>
      <c r="C98" s="449"/>
      <c r="D98" s="450"/>
      <c r="E98" s="452" t="s">
        <v>256</v>
      </c>
      <c r="F98" s="494" t="b">
        <f xml:space="preserve"> IF( AND( F96, F97 ), TRUE, FALSE )</f>
        <v>1</v>
      </c>
      <c r="G98" s="452" t="s">
        <v>125</v>
      </c>
      <c r="H98" s="451"/>
      <c r="I98" s="452"/>
      <c r="J98" s="451"/>
      <c r="K98" s="451"/>
      <c r="L98" s="451"/>
      <c r="M98" s="451"/>
      <c r="N98" s="451"/>
      <c r="O98" s="451"/>
      <c r="P98" s="451"/>
      <c r="Q98" s="451"/>
      <c r="R98" s="451"/>
      <c r="S98" s="451"/>
      <c r="T98" s="453"/>
      <c r="U98" s="453"/>
      <c r="V98" s="453"/>
      <c r="W98" s="453"/>
      <c r="X98" s="453"/>
      <c r="Y98" s="453"/>
      <c r="Z98" s="453"/>
      <c r="AA98" s="453"/>
      <c r="AB98" s="451"/>
      <c r="AC98" s="451"/>
      <c r="AD98" s="453"/>
      <c r="AE98" s="453"/>
      <c r="AF98" s="451"/>
      <c r="AG98" s="451"/>
      <c r="AH98" s="453"/>
      <c r="AI98" s="453"/>
      <c r="AJ98" s="451"/>
      <c r="AK98" s="451"/>
      <c r="AL98" s="453"/>
      <c r="AM98" s="453"/>
      <c r="AN98" s="451"/>
      <c r="AO98" s="451"/>
      <c r="AP98" s="453"/>
      <c r="AQ98" s="453"/>
      <c r="AR98" s="451"/>
      <c r="AS98" s="453"/>
      <c r="AT98" s="453"/>
      <c r="AU98" s="451"/>
      <c r="AV98" s="453"/>
      <c r="AW98" s="453"/>
      <c r="AX98" s="451"/>
      <c r="AY98" s="453"/>
      <c r="AZ98" s="453"/>
      <c r="BA98" s="451"/>
      <c r="BB98" s="453"/>
      <c r="BC98" s="453"/>
      <c r="BD98" s="451"/>
      <c r="BE98" s="453"/>
      <c r="BF98" s="453"/>
      <c r="BG98" s="451"/>
      <c r="BH98" s="453"/>
      <c r="BI98" s="453"/>
    </row>
    <row r="99" spans="1:61">
      <c r="A99" s="448"/>
      <c r="B99" s="449"/>
      <c r="C99" s="449"/>
      <c r="D99" s="450"/>
      <c r="E99" s="452"/>
      <c r="F99" s="451"/>
      <c r="G99" s="460"/>
      <c r="H99" s="451"/>
      <c r="I99" s="452"/>
      <c r="J99" s="451"/>
      <c r="K99" s="451"/>
      <c r="L99" s="451"/>
      <c r="M99" s="451"/>
      <c r="N99" s="451"/>
      <c r="O99" s="451"/>
      <c r="P99" s="451"/>
      <c r="Q99" s="451"/>
      <c r="R99" s="451"/>
      <c r="S99" s="451"/>
      <c r="T99" s="453"/>
      <c r="U99" s="453"/>
      <c r="V99" s="453"/>
      <c r="W99" s="453"/>
      <c r="X99" s="453"/>
      <c r="Y99" s="453"/>
      <c r="Z99" s="453"/>
      <c r="AA99" s="453"/>
      <c r="AB99" s="451"/>
      <c r="AC99" s="451"/>
      <c r="AD99" s="453"/>
      <c r="AE99" s="453"/>
      <c r="AF99" s="451"/>
      <c r="AG99" s="451"/>
      <c r="AH99" s="453"/>
      <c r="AI99" s="453"/>
      <c r="AJ99" s="451"/>
      <c r="AK99" s="451"/>
      <c r="AL99" s="453"/>
      <c r="AM99" s="453"/>
      <c r="AN99" s="451"/>
      <c r="AO99" s="451"/>
      <c r="AP99" s="453"/>
      <c r="AQ99" s="453"/>
      <c r="AR99" s="451"/>
      <c r="AS99" s="453"/>
      <c r="AT99" s="453"/>
      <c r="AU99" s="451"/>
      <c r="AV99" s="453"/>
      <c r="AW99" s="453"/>
      <c r="AX99" s="451"/>
      <c r="AY99" s="453"/>
      <c r="AZ99" s="453"/>
      <c r="BA99" s="451"/>
      <c r="BB99" s="453"/>
      <c r="BC99" s="453"/>
      <c r="BD99" s="451"/>
      <c r="BE99" s="453"/>
      <c r="BF99" s="453"/>
      <c r="BG99" s="451"/>
      <c r="BH99" s="453"/>
      <c r="BI99" s="453"/>
    </row>
    <row r="100" spans="1:61">
      <c r="A100" s="448"/>
      <c r="B100" s="451"/>
      <c r="C100" s="470" t="s">
        <v>257</v>
      </c>
      <c r="D100" s="450"/>
      <c r="E100" s="452"/>
      <c r="F100" s="493"/>
      <c r="G100" s="460"/>
      <c r="H100" s="451"/>
      <c r="I100" s="452"/>
      <c r="J100" s="451"/>
      <c r="K100" s="451"/>
      <c r="L100" s="451"/>
      <c r="M100" s="451"/>
      <c r="N100" s="451"/>
      <c r="O100" s="451"/>
      <c r="P100" s="451"/>
      <c r="Q100" s="451"/>
      <c r="R100" s="451"/>
      <c r="S100" s="451"/>
      <c r="T100" s="453"/>
      <c r="U100" s="453"/>
      <c r="V100" s="453"/>
      <c r="W100" s="453"/>
      <c r="X100" s="453"/>
      <c r="Y100" s="453"/>
      <c r="Z100" s="453"/>
      <c r="AA100" s="453"/>
      <c r="AB100" s="451"/>
      <c r="AC100" s="451"/>
      <c r="AD100" s="453"/>
      <c r="AE100" s="453"/>
      <c r="AF100" s="451"/>
      <c r="AG100" s="451"/>
      <c r="AH100" s="453"/>
      <c r="AI100" s="453"/>
      <c r="AJ100" s="451"/>
      <c r="AK100" s="451"/>
      <c r="AL100" s="453"/>
      <c r="AM100" s="453"/>
      <c r="AN100" s="451"/>
      <c r="AO100" s="451"/>
      <c r="AP100" s="453"/>
      <c r="AQ100" s="453"/>
      <c r="AR100" s="451"/>
      <c r="AS100" s="453"/>
      <c r="AT100" s="453"/>
      <c r="AU100" s="451"/>
      <c r="AV100" s="453"/>
      <c r="AW100" s="453"/>
      <c r="AX100" s="451"/>
      <c r="AY100" s="453"/>
      <c r="AZ100" s="453"/>
      <c r="BA100" s="451"/>
      <c r="BB100" s="453"/>
      <c r="BC100" s="453"/>
      <c r="BD100" s="451"/>
      <c r="BE100" s="453"/>
      <c r="BF100" s="453"/>
      <c r="BG100" s="451"/>
      <c r="BH100" s="453"/>
      <c r="BI100" s="453"/>
    </row>
    <row r="101" spans="1:61">
      <c r="A101" s="448"/>
      <c r="B101" s="451"/>
      <c r="C101" s="449"/>
      <c r="D101" s="450"/>
      <c r="E101" s="452"/>
      <c r="F101" s="493"/>
      <c r="G101" s="460"/>
      <c r="H101" s="451"/>
      <c r="I101" s="452"/>
      <c r="J101" s="451"/>
      <c r="K101" s="451"/>
      <c r="L101" s="451"/>
      <c r="M101" s="451"/>
      <c r="N101" s="451"/>
      <c r="O101" s="451"/>
      <c r="P101" s="451"/>
      <c r="Q101" s="451"/>
      <c r="R101" s="451"/>
      <c r="S101" s="451"/>
      <c r="T101" s="453"/>
      <c r="U101" s="453"/>
      <c r="V101" s="453"/>
      <c r="W101" s="453"/>
      <c r="X101" s="453"/>
      <c r="Y101" s="453"/>
      <c r="Z101" s="453"/>
      <c r="AA101" s="453"/>
      <c r="AB101" s="451"/>
      <c r="AC101" s="451"/>
      <c r="AD101" s="453"/>
      <c r="AE101" s="453"/>
      <c r="AF101" s="451"/>
      <c r="AG101" s="451"/>
      <c r="AH101" s="453"/>
      <c r="AI101" s="453"/>
      <c r="AJ101" s="451"/>
      <c r="AK101" s="451"/>
      <c r="AL101" s="453"/>
      <c r="AM101" s="453"/>
      <c r="AN101" s="451"/>
      <c r="AO101" s="451"/>
      <c r="AP101" s="453"/>
      <c r="AQ101" s="453"/>
      <c r="AR101" s="451"/>
      <c r="AS101" s="453"/>
      <c r="AT101" s="453"/>
      <c r="AU101" s="451"/>
      <c r="AV101" s="453"/>
      <c r="AW101" s="453"/>
      <c r="AX101" s="451"/>
      <c r="AY101" s="453"/>
      <c r="AZ101" s="453"/>
      <c r="BA101" s="451"/>
      <c r="BB101" s="453"/>
      <c r="BC101" s="453"/>
      <c r="BD101" s="451"/>
      <c r="BE101" s="453"/>
      <c r="BF101" s="453"/>
      <c r="BG101" s="451"/>
      <c r="BH101" s="453"/>
      <c r="BI101" s="453"/>
    </row>
    <row r="102" spans="1:61">
      <c r="A102" s="448"/>
      <c r="B102" s="449"/>
      <c r="C102" s="449"/>
      <c r="D102" s="450"/>
      <c r="E102" s="452" t="str">
        <f xml:space="preserve"> E$98</f>
        <v>Compliance with trading and procurement code</v>
      </c>
      <c r="F102" s="452" t="b">
        <f t="shared" ref="F102:BI102" si="34" xml:space="preserve"> F$98</f>
        <v>1</v>
      </c>
      <c r="G102" s="452" t="str">
        <f t="shared" si="34"/>
        <v>True/false</v>
      </c>
      <c r="H102" s="452">
        <f t="shared" si="34"/>
        <v>0</v>
      </c>
      <c r="I102" s="452">
        <f t="shared" si="34"/>
        <v>0</v>
      </c>
      <c r="J102" s="452">
        <f t="shared" si="34"/>
        <v>0</v>
      </c>
      <c r="K102" s="452">
        <f t="shared" si="34"/>
        <v>0</v>
      </c>
      <c r="L102" s="452">
        <f t="shared" si="34"/>
        <v>0</v>
      </c>
      <c r="M102" s="452">
        <f t="shared" si="34"/>
        <v>0</v>
      </c>
      <c r="N102" s="452">
        <f t="shared" si="34"/>
        <v>0</v>
      </c>
      <c r="O102" s="452">
        <f t="shared" si="34"/>
        <v>0</v>
      </c>
      <c r="P102" s="452">
        <f t="shared" si="34"/>
        <v>0</v>
      </c>
      <c r="Q102" s="452">
        <f t="shared" si="34"/>
        <v>0</v>
      </c>
      <c r="R102" s="452">
        <f t="shared" si="34"/>
        <v>0</v>
      </c>
      <c r="S102" s="452">
        <f t="shared" si="34"/>
        <v>0</v>
      </c>
      <c r="T102" s="452">
        <f t="shared" si="34"/>
        <v>0</v>
      </c>
      <c r="U102" s="452">
        <f t="shared" si="34"/>
        <v>0</v>
      </c>
      <c r="V102" s="452">
        <f t="shared" si="34"/>
        <v>0</v>
      </c>
      <c r="W102" s="452">
        <f t="shared" si="34"/>
        <v>0</v>
      </c>
      <c r="X102" s="452">
        <f t="shared" si="34"/>
        <v>0</v>
      </c>
      <c r="Y102" s="452">
        <f t="shared" si="34"/>
        <v>0</v>
      </c>
      <c r="Z102" s="452">
        <f t="shared" si="34"/>
        <v>0</v>
      </c>
      <c r="AA102" s="452">
        <f t="shared" si="34"/>
        <v>0</v>
      </c>
      <c r="AB102" s="452">
        <f t="shared" si="34"/>
        <v>0</v>
      </c>
      <c r="AC102" s="452">
        <f t="shared" si="34"/>
        <v>0</v>
      </c>
      <c r="AD102" s="452">
        <f t="shared" si="34"/>
        <v>0</v>
      </c>
      <c r="AE102" s="452">
        <f t="shared" si="34"/>
        <v>0</v>
      </c>
      <c r="AF102" s="452">
        <f t="shared" si="34"/>
        <v>0</v>
      </c>
      <c r="AG102" s="452">
        <f t="shared" si="34"/>
        <v>0</v>
      </c>
      <c r="AH102" s="452">
        <f t="shared" si="34"/>
        <v>0</v>
      </c>
      <c r="AI102" s="452">
        <f t="shared" si="34"/>
        <v>0</v>
      </c>
      <c r="AJ102" s="452">
        <f t="shared" si="34"/>
        <v>0</v>
      </c>
      <c r="AK102" s="452">
        <f t="shared" si="34"/>
        <v>0</v>
      </c>
      <c r="AL102" s="452">
        <f t="shared" si="34"/>
        <v>0</v>
      </c>
      <c r="AM102" s="452">
        <f t="shared" si="34"/>
        <v>0</v>
      </c>
      <c r="AN102" s="452">
        <f t="shared" si="34"/>
        <v>0</v>
      </c>
      <c r="AO102" s="452">
        <f t="shared" si="34"/>
        <v>0</v>
      </c>
      <c r="AP102" s="452">
        <f t="shared" si="34"/>
        <v>0</v>
      </c>
      <c r="AQ102" s="452">
        <f t="shared" si="34"/>
        <v>0</v>
      </c>
      <c r="AR102" s="452">
        <f t="shared" si="34"/>
        <v>0</v>
      </c>
      <c r="AS102" s="452">
        <f t="shared" si="34"/>
        <v>0</v>
      </c>
      <c r="AT102" s="452">
        <f t="shared" si="34"/>
        <v>0</v>
      </c>
      <c r="AU102" s="452">
        <f t="shared" si="34"/>
        <v>0</v>
      </c>
      <c r="AV102" s="452">
        <f t="shared" si="34"/>
        <v>0</v>
      </c>
      <c r="AW102" s="452">
        <f t="shared" si="34"/>
        <v>0</v>
      </c>
      <c r="AX102" s="452">
        <f t="shared" si="34"/>
        <v>0</v>
      </c>
      <c r="AY102" s="452">
        <f t="shared" si="34"/>
        <v>0</v>
      </c>
      <c r="AZ102" s="452">
        <f t="shared" si="34"/>
        <v>0</v>
      </c>
      <c r="BA102" s="452">
        <f t="shared" si="34"/>
        <v>0</v>
      </c>
      <c r="BB102" s="452">
        <f t="shared" si="34"/>
        <v>0</v>
      </c>
      <c r="BC102" s="452">
        <f t="shared" si="34"/>
        <v>0</v>
      </c>
      <c r="BD102" s="452">
        <f t="shared" si="34"/>
        <v>0</v>
      </c>
      <c r="BE102" s="452">
        <f t="shared" si="34"/>
        <v>0</v>
      </c>
      <c r="BF102" s="452">
        <f t="shared" si="34"/>
        <v>0</v>
      </c>
      <c r="BG102" s="452">
        <f t="shared" si="34"/>
        <v>0</v>
      </c>
      <c r="BH102" s="452">
        <f t="shared" si="34"/>
        <v>0</v>
      </c>
      <c r="BI102" s="452">
        <f t="shared" si="34"/>
        <v>0</v>
      </c>
    </row>
    <row r="103" spans="1:61">
      <c r="A103" s="448"/>
      <c r="B103" s="449"/>
      <c r="C103" s="449"/>
      <c r="D103" s="450"/>
      <c r="E103" s="452" t="str">
        <f xml:space="preserve"> E$80</f>
        <v>Export incentive for export 1 to be paid to the water resources control at PR24 (2017-18 FYA CPIH deflated)</v>
      </c>
      <c r="F103" s="121">
        <f t="shared" ref="F103:BI103" si="35" xml:space="preserve"> F$80</f>
        <v>0</v>
      </c>
      <c r="G103" s="452" t="str">
        <f t="shared" si="35"/>
        <v>£m</v>
      </c>
      <c r="H103" s="452">
        <f t="shared" si="35"/>
        <v>0</v>
      </c>
      <c r="I103" s="452">
        <f t="shared" si="35"/>
        <v>0</v>
      </c>
      <c r="J103" s="452">
        <f t="shared" si="35"/>
        <v>0</v>
      </c>
      <c r="K103" s="452">
        <f t="shared" si="35"/>
        <v>0</v>
      </c>
      <c r="L103" s="452">
        <f t="shared" si="35"/>
        <v>0</v>
      </c>
      <c r="M103" s="452">
        <f t="shared" si="35"/>
        <v>0</v>
      </c>
      <c r="N103" s="452">
        <f t="shared" si="35"/>
        <v>0</v>
      </c>
      <c r="O103" s="452">
        <f t="shared" si="35"/>
        <v>0</v>
      </c>
      <c r="P103" s="452">
        <f t="shared" si="35"/>
        <v>0</v>
      </c>
      <c r="Q103" s="452">
        <f t="shared" si="35"/>
        <v>0</v>
      </c>
      <c r="R103" s="452">
        <f t="shared" si="35"/>
        <v>0</v>
      </c>
      <c r="S103" s="452">
        <f t="shared" si="35"/>
        <v>0</v>
      </c>
      <c r="T103" s="452">
        <f t="shared" si="35"/>
        <v>0</v>
      </c>
      <c r="U103" s="452">
        <f t="shared" si="35"/>
        <v>0</v>
      </c>
      <c r="V103" s="452">
        <f t="shared" si="35"/>
        <v>0</v>
      </c>
      <c r="W103" s="452">
        <f t="shared" si="35"/>
        <v>0</v>
      </c>
      <c r="X103" s="452">
        <f t="shared" si="35"/>
        <v>0</v>
      </c>
      <c r="Y103" s="452">
        <f t="shared" si="35"/>
        <v>0</v>
      </c>
      <c r="Z103" s="452">
        <f t="shared" si="35"/>
        <v>0</v>
      </c>
      <c r="AA103" s="452">
        <f t="shared" si="35"/>
        <v>0</v>
      </c>
      <c r="AB103" s="452">
        <f t="shared" si="35"/>
        <v>0</v>
      </c>
      <c r="AC103" s="452">
        <f t="shared" si="35"/>
        <v>0</v>
      </c>
      <c r="AD103" s="452">
        <f t="shared" si="35"/>
        <v>0</v>
      </c>
      <c r="AE103" s="452">
        <f t="shared" si="35"/>
        <v>0</v>
      </c>
      <c r="AF103" s="452">
        <f t="shared" si="35"/>
        <v>0</v>
      </c>
      <c r="AG103" s="452">
        <f t="shared" si="35"/>
        <v>0</v>
      </c>
      <c r="AH103" s="452">
        <f t="shared" si="35"/>
        <v>0</v>
      </c>
      <c r="AI103" s="452">
        <f t="shared" si="35"/>
        <v>0</v>
      </c>
      <c r="AJ103" s="452">
        <f t="shared" si="35"/>
        <v>0</v>
      </c>
      <c r="AK103" s="452">
        <f t="shared" si="35"/>
        <v>0</v>
      </c>
      <c r="AL103" s="452">
        <f t="shared" si="35"/>
        <v>0</v>
      </c>
      <c r="AM103" s="452">
        <f t="shared" si="35"/>
        <v>0</v>
      </c>
      <c r="AN103" s="452">
        <f t="shared" si="35"/>
        <v>0</v>
      </c>
      <c r="AO103" s="452">
        <f t="shared" si="35"/>
        <v>0</v>
      </c>
      <c r="AP103" s="452">
        <f t="shared" si="35"/>
        <v>0</v>
      </c>
      <c r="AQ103" s="452">
        <f t="shared" si="35"/>
        <v>0</v>
      </c>
      <c r="AR103" s="452">
        <f t="shared" si="35"/>
        <v>0</v>
      </c>
      <c r="AS103" s="452">
        <f t="shared" si="35"/>
        <v>0</v>
      </c>
      <c r="AT103" s="452">
        <f t="shared" si="35"/>
        <v>0</v>
      </c>
      <c r="AU103" s="452">
        <f t="shared" si="35"/>
        <v>0</v>
      </c>
      <c r="AV103" s="452">
        <f t="shared" si="35"/>
        <v>0</v>
      </c>
      <c r="AW103" s="452">
        <f t="shared" si="35"/>
        <v>0</v>
      </c>
      <c r="AX103" s="452">
        <f t="shared" si="35"/>
        <v>0</v>
      </c>
      <c r="AY103" s="452">
        <f t="shared" si="35"/>
        <v>0</v>
      </c>
      <c r="AZ103" s="452">
        <f t="shared" si="35"/>
        <v>0</v>
      </c>
      <c r="BA103" s="452">
        <f t="shared" si="35"/>
        <v>0</v>
      </c>
      <c r="BB103" s="452">
        <f t="shared" si="35"/>
        <v>0</v>
      </c>
      <c r="BC103" s="452">
        <f t="shared" si="35"/>
        <v>0</v>
      </c>
      <c r="BD103" s="452">
        <f t="shared" si="35"/>
        <v>0</v>
      </c>
      <c r="BE103" s="452">
        <f t="shared" si="35"/>
        <v>0</v>
      </c>
      <c r="BF103" s="452">
        <f t="shared" si="35"/>
        <v>0</v>
      </c>
      <c r="BG103" s="452">
        <f t="shared" si="35"/>
        <v>0</v>
      </c>
      <c r="BH103" s="452">
        <f t="shared" si="35"/>
        <v>0</v>
      </c>
      <c r="BI103" s="452">
        <f t="shared" si="35"/>
        <v>0</v>
      </c>
    </row>
    <row r="104" spans="1:61">
      <c r="A104" s="448"/>
      <c r="B104" s="449"/>
      <c r="C104" s="449"/>
      <c r="D104" s="450"/>
      <c r="E104" s="452" t="s">
        <v>251</v>
      </c>
      <c r="F104" s="121">
        <f xml:space="preserve"> IF( F102, F103, 0)</f>
        <v>0</v>
      </c>
      <c r="G104" s="452" t="s">
        <v>105</v>
      </c>
      <c r="H104" s="451"/>
      <c r="I104" s="452"/>
      <c r="J104" s="451"/>
      <c r="K104" s="451"/>
      <c r="L104" s="451"/>
      <c r="M104" s="451"/>
      <c r="N104" s="451"/>
      <c r="O104" s="451"/>
      <c r="P104" s="451"/>
      <c r="Q104" s="451"/>
      <c r="R104" s="451"/>
      <c r="S104" s="451"/>
      <c r="T104" s="453"/>
      <c r="U104" s="453"/>
      <c r="V104" s="453"/>
      <c r="W104" s="453"/>
      <c r="X104" s="453"/>
      <c r="Y104" s="453"/>
      <c r="Z104" s="453"/>
      <c r="AA104" s="453"/>
      <c r="AB104" s="451"/>
      <c r="AC104" s="451"/>
      <c r="AD104" s="453"/>
      <c r="AE104" s="453"/>
      <c r="AF104" s="451"/>
      <c r="AG104" s="451"/>
      <c r="AH104" s="453"/>
      <c r="AI104" s="453"/>
      <c r="AJ104" s="451"/>
      <c r="AK104" s="451"/>
      <c r="AL104" s="453"/>
      <c r="AM104" s="453"/>
      <c r="AN104" s="451"/>
      <c r="AO104" s="451"/>
      <c r="AP104" s="453"/>
      <c r="AQ104" s="453"/>
      <c r="AR104" s="451"/>
      <c r="AS104" s="453"/>
      <c r="AT104" s="453"/>
      <c r="AU104" s="451"/>
      <c r="AV104" s="453"/>
      <c r="AW104" s="453"/>
      <c r="AX104" s="451"/>
      <c r="AY104" s="453"/>
      <c r="AZ104" s="453"/>
      <c r="BA104" s="451"/>
      <c r="BB104" s="453"/>
      <c r="BC104" s="453"/>
      <c r="BD104" s="451"/>
      <c r="BE104" s="453"/>
      <c r="BF104" s="453"/>
      <c r="BG104" s="451"/>
      <c r="BH104" s="453"/>
      <c r="BI104" s="453"/>
    </row>
    <row r="105" spans="1:61">
      <c r="A105" s="448"/>
      <c r="B105" s="449"/>
      <c r="C105" s="449"/>
      <c r="D105" s="450"/>
      <c r="E105" s="452"/>
      <c r="F105" s="451"/>
      <c r="G105" s="452"/>
      <c r="H105" s="451"/>
      <c r="I105" s="452"/>
      <c r="J105" s="451"/>
      <c r="K105" s="451"/>
      <c r="L105" s="451"/>
      <c r="M105" s="451"/>
      <c r="N105" s="451"/>
      <c r="O105" s="451"/>
      <c r="P105" s="451"/>
      <c r="Q105" s="451"/>
      <c r="R105" s="451"/>
      <c r="S105" s="451"/>
      <c r="T105" s="453"/>
      <c r="U105" s="453"/>
      <c r="V105" s="453"/>
      <c r="W105" s="453"/>
      <c r="X105" s="453"/>
      <c r="Y105" s="453"/>
      <c r="Z105" s="453"/>
      <c r="AA105" s="453"/>
      <c r="AB105" s="451"/>
      <c r="AC105" s="451"/>
      <c r="AD105" s="453"/>
      <c r="AE105" s="453"/>
      <c r="AF105" s="451"/>
      <c r="AG105" s="451"/>
      <c r="AH105" s="453"/>
      <c r="AI105" s="453"/>
      <c r="AJ105" s="451"/>
      <c r="AK105" s="451"/>
      <c r="AL105" s="453"/>
      <c r="AM105" s="453"/>
      <c r="AN105" s="451"/>
      <c r="AO105" s="451"/>
      <c r="AP105" s="453"/>
      <c r="AQ105" s="453"/>
      <c r="AR105" s="451"/>
      <c r="AS105" s="453"/>
      <c r="AT105" s="453"/>
      <c r="AU105" s="451"/>
      <c r="AV105" s="453"/>
      <c r="AW105" s="453"/>
      <c r="AX105" s="451"/>
      <c r="AY105" s="453"/>
      <c r="AZ105" s="453"/>
      <c r="BA105" s="451"/>
      <c r="BB105" s="453"/>
      <c r="BC105" s="453"/>
      <c r="BD105" s="451"/>
      <c r="BE105" s="453"/>
      <c r="BF105" s="453"/>
      <c r="BG105" s="451"/>
      <c r="BH105" s="453"/>
      <c r="BI105" s="453"/>
    </row>
    <row r="106" spans="1:61">
      <c r="A106" s="448"/>
      <c r="B106" s="449"/>
      <c r="C106" s="449"/>
      <c r="D106" s="450"/>
      <c r="E106" s="452" t="str">
        <f xml:space="preserve"> E$98</f>
        <v>Compliance with trading and procurement code</v>
      </c>
      <c r="F106" s="452" t="b">
        <f t="shared" ref="F106:BI106" si="36" xml:space="preserve"> F$98</f>
        <v>1</v>
      </c>
      <c r="G106" s="452" t="str">
        <f t="shared" si="36"/>
        <v>True/false</v>
      </c>
      <c r="H106" s="452">
        <f t="shared" si="36"/>
        <v>0</v>
      </c>
      <c r="I106" s="452">
        <f t="shared" si="36"/>
        <v>0</v>
      </c>
      <c r="J106" s="452">
        <f t="shared" si="36"/>
        <v>0</v>
      </c>
      <c r="K106" s="452">
        <f t="shared" si="36"/>
        <v>0</v>
      </c>
      <c r="L106" s="452">
        <f t="shared" si="36"/>
        <v>0</v>
      </c>
      <c r="M106" s="452">
        <f t="shared" si="36"/>
        <v>0</v>
      </c>
      <c r="N106" s="452">
        <f t="shared" si="36"/>
        <v>0</v>
      </c>
      <c r="O106" s="452">
        <f t="shared" si="36"/>
        <v>0</v>
      </c>
      <c r="P106" s="452">
        <f t="shared" si="36"/>
        <v>0</v>
      </c>
      <c r="Q106" s="452">
        <f t="shared" si="36"/>
        <v>0</v>
      </c>
      <c r="R106" s="452">
        <f t="shared" si="36"/>
        <v>0</v>
      </c>
      <c r="S106" s="452">
        <f t="shared" si="36"/>
        <v>0</v>
      </c>
      <c r="T106" s="452">
        <f t="shared" si="36"/>
        <v>0</v>
      </c>
      <c r="U106" s="452">
        <f t="shared" si="36"/>
        <v>0</v>
      </c>
      <c r="V106" s="452">
        <f t="shared" si="36"/>
        <v>0</v>
      </c>
      <c r="W106" s="452">
        <f t="shared" si="36"/>
        <v>0</v>
      </c>
      <c r="X106" s="452">
        <f t="shared" si="36"/>
        <v>0</v>
      </c>
      <c r="Y106" s="452">
        <f t="shared" si="36"/>
        <v>0</v>
      </c>
      <c r="Z106" s="452">
        <f t="shared" si="36"/>
        <v>0</v>
      </c>
      <c r="AA106" s="452">
        <f t="shared" si="36"/>
        <v>0</v>
      </c>
      <c r="AB106" s="452">
        <f t="shared" si="36"/>
        <v>0</v>
      </c>
      <c r="AC106" s="452">
        <f t="shared" si="36"/>
        <v>0</v>
      </c>
      <c r="AD106" s="452">
        <f t="shared" si="36"/>
        <v>0</v>
      </c>
      <c r="AE106" s="452">
        <f t="shared" si="36"/>
        <v>0</v>
      </c>
      <c r="AF106" s="452">
        <f t="shared" si="36"/>
        <v>0</v>
      </c>
      <c r="AG106" s="452">
        <f t="shared" si="36"/>
        <v>0</v>
      </c>
      <c r="AH106" s="452">
        <f t="shared" si="36"/>
        <v>0</v>
      </c>
      <c r="AI106" s="452">
        <f t="shared" si="36"/>
        <v>0</v>
      </c>
      <c r="AJ106" s="452">
        <f t="shared" si="36"/>
        <v>0</v>
      </c>
      <c r="AK106" s="452">
        <f t="shared" si="36"/>
        <v>0</v>
      </c>
      <c r="AL106" s="452">
        <f t="shared" si="36"/>
        <v>0</v>
      </c>
      <c r="AM106" s="452">
        <f t="shared" si="36"/>
        <v>0</v>
      </c>
      <c r="AN106" s="452">
        <f t="shared" si="36"/>
        <v>0</v>
      </c>
      <c r="AO106" s="452">
        <f t="shared" si="36"/>
        <v>0</v>
      </c>
      <c r="AP106" s="452">
        <f t="shared" si="36"/>
        <v>0</v>
      </c>
      <c r="AQ106" s="452">
        <f t="shared" si="36"/>
        <v>0</v>
      </c>
      <c r="AR106" s="452">
        <f t="shared" si="36"/>
        <v>0</v>
      </c>
      <c r="AS106" s="452">
        <f t="shared" si="36"/>
        <v>0</v>
      </c>
      <c r="AT106" s="452">
        <f t="shared" si="36"/>
        <v>0</v>
      </c>
      <c r="AU106" s="452">
        <f t="shared" si="36"/>
        <v>0</v>
      </c>
      <c r="AV106" s="452">
        <f t="shared" si="36"/>
        <v>0</v>
      </c>
      <c r="AW106" s="452">
        <f t="shared" si="36"/>
        <v>0</v>
      </c>
      <c r="AX106" s="452">
        <f t="shared" si="36"/>
        <v>0</v>
      </c>
      <c r="AY106" s="452">
        <f t="shared" si="36"/>
        <v>0</v>
      </c>
      <c r="AZ106" s="452">
        <f t="shared" si="36"/>
        <v>0</v>
      </c>
      <c r="BA106" s="452">
        <f t="shared" si="36"/>
        <v>0</v>
      </c>
      <c r="BB106" s="452">
        <f t="shared" si="36"/>
        <v>0</v>
      </c>
      <c r="BC106" s="452">
        <f t="shared" si="36"/>
        <v>0</v>
      </c>
      <c r="BD106" s="452">
        <f t="shared" si="36"/>
        <v>0</v>
      </c>
      <c r="BE106" s="452">
        <f t="shared" si="36"/>
        <v>0</v>
      </c>
      <c r="BF106" s="452">
        <f t="shared" si="36"/>
        <v>0</v>
      </c>
      <c r="BG106" s="452">
        <f t="shared" si="36"/>
        <v>0</v>
      </c>
      <c r="BH106" s="452">
        <f t="shared" si="36"/>
        <v>0</v>
      </c>
      <c r="BI106" s="452">
        <f t="shared" si="36"/>
        <v>0</v>
      </c>
    </row>
    <row r="107" spans="1:61">
      <c r="A107" s="448"/>
      <c r="B107" s="449"/>
      <c r="C107" s="449"/>
      <c r="D107" s="450"/>
      <c r="E107" s="452" t="str">
        <f xml:space="preserve"> E$84</f>
        <v>Export incentive for export 1 to be paid to the network plus water control at PR24 (2017-18 FYA CPIH deflated)</v>
      </c>
      <c r="F107" s="121">
        <f t="shared" ref="F107:BI107" si="37" xml:space="preserve"> F$84</f>
        <v>0</v>
      </c>
      <c r="G107" s="452" t="str">
        <f t="shared" si="37"/>
        <v>£m</v>
      </c>
      <c r="H107" s="452">
        <f t="shared" si="37"/>
        <v>0</v>
      </c>
      <c r="I107" s="452">
        <f t="shared" si="37"/>
        <v>0</v>
      </c>
      <c r="J107" s="452">
        <f t="shared" si="37"/>
        <v>0</v>
      </c>
      <c r="K107" s="452">
        <f t="shared" si="37"/>
        <v>0</v>
      </c>
      <c r="L107" s="452">
        <f t="shared" si="37"/>
        <v>0</v>
      </c>
      <c r="M107" s="452">
        <f t="shared" si="37"/>
        <v>0</v>
      </c>
      <c r="N107" s="452">
        <f t="shared" si="37"/>
        <v>0</v>
      </c>
      <c r="O107" s="452">
        <f t="shared" si="37"/>
        <v>0</v>
      </c>
      <c r="P107" s="452">
        <f t="shared" si="37"/>
        <v>0</v>
      </c>
      <c r="Q107" s="452">
        <f t="shared" si="37"/>
        <v>0</v>
      </c>
      <c r="R107" s="452">
        <f t="shared" si="37"/>
        <v>0</v>
      </c>
      <c r="S107" s="452">
        <f t="shared" si="37"/>
        <v>0</v>
      </c>
      <c r="T107" s="452">
        <f t="shared" si="37"/>
        <v>0</v>
      </c>
      <c r="U107" s="452">
        <f t="shared" si="37"/>
        <v>0</v>
      </c>
      <c r="V107" s="452">
        <f t="shared" si="37"/>
        <v>0</v>
      </c>
      <c r="W107" s="452">
        <f t="shared" si="37"/>
        <v>0</v>
      </c>
      <c r="X107" s="452">
        <f t="shared" si="37"/>
        <v>0</v>
      </c>
      <c r="Y107" s="452">
        <f t="shared" si="37"/>
        <v>0</v>
      </c>
      <c r="Z107" s="452">
        <f t="shared" si="37"/>
        <v>0</v>
      </c>
      <c r="AA107" s="452">
        <f t="shared" si="37"/>
        <v>0</v>
      </c>
      <c r="AB107" s="452">
        <f t="shared" si="37"/>
        <v>0</v>
      </c>
      <c r="AC107" s="452">
        <f t="shared" si="37"/>
        <v>0</v>
      </c>
      <c r="AD107" s="452">
        <f t="shared" si="37"/>
        <v>0</v>
      </c>
      <c r="AE107" s="452">
        <f t="shared" si="37"/>
        <v>0</v>
      </c>
      <c r="AF107" s="452">
        <f t="shared" si="37"/>
        <v>0</v>
      </c>
      <c r="AG107" s="452">
        <f t="shared" si="37"/>
        <v>0</v>
      </c>
      <c r="AH107" s="452">
        <f t="shared" si="37"/>
        <v>0</v>
      </c>
      <c r="AI107" s="452">
        <f t="shared" si="37"/>
        <v>0</v>
      </c>
      <c r="AJ107" s="452">
        <f t="shared" si="37"/>
        <v>0</v>
      </c>
      <c r="AK107" s="452">
        <f t="shared" si="37"/>
        <v>0</v>
      </c>
      <c r="AL107" s="452">
        <f t="shared" si="37"/>
        <v>0</v>
      </c>
      <c r="AM107" s="452">
        <f t="shared" si="37"/>
        <v>0</v>
      </c>
      <c r="AN107" s="452">
        <f t="shared" si="37"/>
        <v>0</v>
      </c>
      <c r="AO107" s="452">
        <f t="shared" si="37"/>
        <v>0</v>
      </c>
      <c r="AP107" s="452">
        <f t="shared" si="37"/>
        <v>0</v>
      </c>
      <c r="AQ107" s="452">
        <f t="shared" si="37"/>
        <v>0</v>
      </c>
      <c r="AR107" s="452">
        <f t="shared" si="37"/>
        <v>0</v>
      </c>
      <c r="AS107" s="452">
        <f t="shared" si="37"/>
        <v>0</v>
      </c>
      <c r="AT107" s="452">
        <f t="shared" si="37"/>
        <v>0</v>
      </c>
      <c r="AU107" s="452">
        <f t="shared" si="37"/>
        <v>0</v>
      </c>
      <c r="AV107" s="452">
        <f t="shared" si="37"/>
        <v>0</v>
      </c>
      <c r="AW107" s="452">
        <f t="shared" si="37"/>
        <v>0</v>
      </c>
      <c r="AX107" s="452">
        <f t="shared" si="37"/>
        <v>0</v>
      </c>
      <c r="AY107" s="452">
        <f t="shared" si="37"/>
        <v>0</v>
      </c>
      <c r="AZ107" s="452">
        <f t="shared" si="37"/>
        <v>0</v>
      </c>
      <c r="BA107" s="452">
        <f t="shared" si="37"/>
        <v>0</v>
      </c>
      <c r="BB107" s="452">
        <f t="shared" si="37"/>
        <v>0</v>
      </c>
      <c r="BC107" s="452">
        <f t="shared" si="37"/>
        <v>0</v>
      </c>
      <c r="BD107" s="452">
        <f t="shared" si="37"/>
        <v>0</v>
      </c>
      <c r="BE107" s="452">
        <f t="shared" si="37"/>
        <v>0</v>
      </c>
      <c r="BF107" s="452">
        <f t="shared" si="37"/>
        <v>0</v>
      </c>
      <c r="BG107" s="452">
        <f t="shared" si="37"/>
        <v>0</v>
      </c>
      <c r="BH107" s="452">
        <f t="shared" si="37"/>
        <v>0</v>
      </c>
      <c r="BI107" s="452">
        <f t="shared" si="37"/>
        <v>0</v>
      </c>
    </row>
    <row r="108" spans="1:61">
      <c r="A108" s="448"/>
      <c r="B108" s="449"/>
      <c r="C108" s="449"/>
      <c r="D108" s="450"/>
      <c r="E108" s="452" t="s">
        <v>252</v>
      </c>
      <c r="F108" s="121">
        <f xml:space="preserve"> IF( F106, F107, 0)</f>
        <v>0</v>
      </c>
      <c r="G108" s="452" t="s">
        <v>105</v>
      </c>
      <c r="H108" s="451"/>
      <c r="I108" s="452"/>
      <c r="J108" s="451"/>
      <c r="K108" s="451"/>
      <c r="L108" s="451"/>
      <c r="M108" s="451"/>
      <c r="N108" s="451"/>
      <c r="O108" s="451"/>
      <c r="P108" s="451"/>
      <c r="Q108" s="451"/>
      <c r="R108" s="451"/>
      <c r="S108" s="451"/>
      <c r="T108" s="453"/>
      <c r="U108" s="453"/>
      <c r="V108" s="453"/>
      <c r="W108" s="453"/>
      <c r="X108" s="453"/>
      <c r="Y108" s="453"/>
      <c r="Z108" s="453"/>
      <c r="AA108" s="453"/>
      <c r="AB108" s="451"/>
      <c r="AC108" s="451"/>
      <c r="AD108" s="453"/>
      <c r="AE108" s="453"/>
      <c r="AF108" s="451"/>
      <c r="AG108" s="451"/>
      <c r="AH108" s="453"/>
      <c r="AI108" s="453"/>
      <c r="AJ108" s="451"/>
      <c r="AK108" s="451"/>
      <c r="AL108" s="453"/>
      <c r="AM108" s="453"/>
      <c r="AN108" s="451"/>
      <c r="AO108" s="451"/>
      <c r="AP108" s="453"/>
      <c r="AQ108" s="453"/>
      <c r="AR108" s="451"/>
      <c r="AS108" s="453"/>
      <c r="AT108" s="453"/>
      <c r="AU108" s="451"/>
      <c r="AV108" s="453"/>
      <c r="AW108" s="453"/>
      <c r="AX108" s="451"/>
      <c r="AY108" s="453"/>
      <c r="AZ108" s="453"/>
      <c r="BA108" s="451"/>
      <c r="BB108" s="453"/>
      <c r="BC108" s="453"/>
      <c r="BD108" s="451"/>
      <c r="BE108" s="453"/>
      <c r="BF108" s="453"/>
      <c r="BG108" s="451"/>
      <c r="BH108" s="453"/>
      <c r="BI108" s="453"/>
    </row>
    <row r="109" spans="1:61">
      <c r="A109" s="448"/>
      <c r="B109" s="495"/>
      <c r="C109" s="495"/>
      <c r="D109" s="496"/>
      <c r="E109" s="460"/>
      <c r="F109" s="493"/>
      <c r="G109" s="460"/>
      <c r="H109" s="493"/>
      <c r="I109" s="460"/>
      <c r="J109" s="493"/>
      <c r="K109" s="493"/>
      <c r="L109" s="493"/>
      <c r="M109" s="493"/>
      <c r="N109" s="493"/>
      <c r="O109" s="493"/>
      <c r="P109" s="493"/>
      <c r="Q109" s="493"/>
      <c r="R109" s="493"/>
      <c r="S109" s="493"/>
      <c r="T109" s="497"/>
      <c r="U109" s="497"/>
      <c r="V109" s="497"/>
      <c r="W109" s="497"/>
      <c r="X109" s="497"/>
      <c r="Y109" s="497"/>
      <c r="Z109" s="497"/>
      <c r="AA109" s="497"/>
      <c r="AB109" s="493"/>
      <c r="AC109" s="493"/>
      <c r="AD109" s="497"/>
      <c r="AE109" s="497"/>
      <c r="AF109" s="493"/>
      <c r="AG109" s="493"/>
      <c r="AH109" s="497"/>
      <c r="AI109" s="497"/>
      <c r="AJ109" s="493"/>
      <c r="AK109" s="493"/>
      <c r="AL109" s="497"/>
      <c r="AM109" s="497"/>
      <c r="AN109" s="493"/>
      <c r="AO109" s="493"/>
      <c r="AP109" s="497"/>
      <c r="AQ109" s="497"/>
      <c r="AR109" s="493"/>
      <c r="AS109" s="497"/>
      <c r="AT109" s="497"/>
      <c r="AU109" s="493"/>
      <c r="AV109" s="497"/>
      <c r="AW109" s="497"/>
      <c r="AX109" s="493"/>
      <c r="AY109" s="497"/>
      <c r="AZ109" s="497"/>
      <c r="BA109" s="493"/>
      <c r="BB109" s="497"/>
      <c r="BC109" s="497"/>
      <c r="BD109" s="493"/>
      <c r="BE109" s="497"/>
      <c r="BF109" s="497"/>
      <c r="BG109" s="493"/>
      <c r="BH109" s="497"/>
      <c r="BI109" s="497"/>
    </row>
    <row r="110" spans="1:61" ht="12.5">
      <c r="A110" s="492"/>
      <c r="B110" s="449"/>
      <c r="C110" s="449"/>
      <c r="D110" s="450"/>
      <c r="E110" s="452" t="str">
        <f xml:space="preserve"> E$98</f>
        <v>Compliance with trading and procurement code</v>
      </c>
      <c r="F110" s="452" t="b">
        <f t="shared" ref="F110:BI110" si="38" xml:space="preserve"> F$98</f>
        <v>1</v>
      </c>
      <c r="G110" s="452" t="str">
        <f t="shared" si="38"/>
        <v>True/false</v>
      </c>
      <c r="H110" s="452">
        <f t="shared" si="38"/>
        <v>0</v>
      </c>
      <c r="I110" s="452">
        <f t="shared" si="38"/>
        <v>0</v>
      </c>
      <c r="J110" s="452">
        <f t="shared" si="38"/>
        <v>0</v>
      </c>
      <c r="K110" s="452">
        <f t="shared" si="38"/>
        <v>0</v>
      </c>
      <c r="L110" s="452">
        <f t="shared" si="38"/>
        <v>0</v>
      </c>
      <c r="M110" s="452">
        <f t="shared" si="38"/>
        <v>0</v>
      </c>
      <c r="N110" s="452">
        <f t="shared" si="38"/>
        <v>0</v>
      </c>
      <c r="O110" s="452">
        <f t="shared" si="38"/>
        <v>0</v>
      </c>
      <c r="P110" s="452">
        <f t="shared" si="38"/>
        <v>0</v>
      </c>
      <c r="Q110" s="452">
        <f t="shared" si="38"/>
        <v>0</v>
      </c>
      <c r="R110" s="452">
        <f t="shared" si="38"/>
        <v>0</v>
      </c>
      <c r="S110" s="452">
        <f t="shared" si="38"/>
        <v>0</v>
      </c>
      <c r="T110" s="452">
        <f t="shared" si="38"/>
        <v>0</v>
      </c>
      <c r="U110" s="452">
        <f t="shared" si="38"/>
        <v>0</v>
      </c>
      <c r="V110" s="452">
        <f t="shared" si="38"/>
        <v>0</v>
      </c>
      <c r="W110" s="452">
        <f t="shared" si="38"/>
        <v>0</v>
      </c>
      <c r="X110" s="452">
        <f t="shared" si="38"/>
        <v>0</v>
      </c>
      <c r="Y110" s="452">
        <f t="shared" si="38"/>
        <v>0</v>
      </c>
      <c r="Z110" s="452">
        <f t="shared" si="38"/>
        <v>0</v>
      </c>
      <c r="AA110" s="452">
        <f t="shared" si="38"/>
        <v>0</v>
      </c>
      <c r="AB110" s="452">
        <f t="shared" si="38"/>
        <v>0</v>
      </c>
      <c r="AC110" s="452">
        <f t="shared" si="38"/>
        <v>0</v>
      </c>
      <c r="AD110" s="452">
        <f t="shared" si="38"/>
        <v>0</v>
      </c>
      <c r="AE110" s="452">
        <f t="shared" si="38"/>
        <v>0</v>
      </c>
      <c r="AF110" s="452">
        <f t="shared" si="38"/>
        <v>0</v>
      </c>
      <c r="AG110" s="452">
        <f t="shared" si="38"/>
        <v>0</v>
      </c>
      <c r="AH110" s="452">
        <f t="shared" si="38"/>
        <v>0</v>
      </c>
      <c r="AI110" s="452">
        <f t="shared" si="38"/>
        <v>0</v>
      </c>
      <c r="AJ110" s="452">
        <f t="shared" si="38"/>
        <v>0</v>
      </c>
      <c r="AK110" s="452">
        <f t="shared" si="38"/>
        <v>0</v>
      </c>
      <c r="AL110" s="452">
        <f t="shared" si="38"/>
        <v>0</v>
      </c>
      <c r="AM110" s="452">
        <f t="shared" si="38"/>
        <v>0</v>
      </c>
      <c r="AN110" s="452">
        <f t="shared" si="38"/>
        <v>0</v>
      </c>
      <c r="AO110" s="452">
        <f t="shared" si="38"/>
        <v>0</v>
      </c>
      <c r="AP110" s="452">
        <f t="shared" si="38"/>
        <v>0</v>
      </c>
      <c r="AQ110" s="452">
        <f t="shared" si="38"/>
        <v>0</v>
      </c>
      <c r="AR110" s="452">
        <f t="shared" si="38"/>
        <v>0</v>
      </c>
      <c r="AS110" s="452">
        <f t="shared" si="38"/>
        <v>0</v>
      </c>
      <c r="AT110" s="452">
        <f t="shared" si="38"/>
        <v>0</v>
      </c>
      <c r="AU110" s="452">
        <f t="shared" si="38"/>
        <v>0</v>
      </c>
      <c r="AV110" s="452">
        <f t="shared" si="38"/>
        <v>0</v>
      </c>
      <c r="AW110" s="452">
        <f t="shared" si="38"/>
        <v>0</v>
      </c>
      <c r="AX110" s="452">
        <f t="shared" si="38"/>
        <v>0</v>
      </c>
      <c r="AY110" s="452">
        <f t="shared" si="38"/>
        <v>0</v>
      </c>
      <c r="AZ110" s="452">
        <f t="shared" si="38"/>
        <v>0</v>
      </c>
      <c r="BA110" s="452">
        <f t="shared" si="38"/>
        <v>0</v>
      </c>
      <c r="BB110" s="452">
        <f t="shared" si="38"/>
        <v>0</v>
      </c>
      <c r="BC110" s="452">
        <f t="shared" si="38"/>
        <v>0</v>
      </c>
      <c r="BD110" s="452">
        <f t="shared" si="38"/>
        <v>0</v>
      </c>
      <c r="BE110" s="452">
        <f t="shared" si="38"/>
        <v>0</v>
      </c>
      <c r="BF110" s="452">
        <f t="shared" si="38"/>
        <v>0</v>
      </c>
      <c r="BG110" s="452">
        <f t="shared" si="38"/>
        <v>0</v>
      </c>
      <c r="BH110" s="452">
        <f t="shared" si="38"/>
        <v>0</v>
      </c>
      <c r="BI110" s="452">
        <f t="shared" si="38"/>
        <v>0</v>
      </c>
    </row>
    <row r="111" spans="1:61">
      <c r="A111" s="448"/>
      <c r="B111" s="449"/>
      <c r="C111" s="449"/>
      <c r="D111" s="450"/>
      <c r="E111" s="452" t="str">
        <f xml:space="preserve"> E$88</f>
        <v>Export incentive for export 1 to be paid to the water resources control after PR24 (2017-18 FYA CPIH deflated)</v>
      </c>
      <c r="F111" s="121">
        <f t="shared" ref="F111:BI111" si="39" xml:space="preserve"> F$88</f>
        <v>0</v>
      </c>
      <c r="G111" s="452" t="str">
        <f t="shared" si="39"/>
        <v>£m</v>
      </c>
      <c r="H111" s="452">
        <f t="shared" si="39"/>
        <v>0</v>
      </c>
      <c r="I111" s="452">
        <f t="shared" si="39"/>
        <v>0</v>
      </c>
      <c r="J111" s="452">
        <f t="shared" si="39"/>
        <v>0</v>
      </c>
      <c r="K111" s="452">
        <f t="shared" si="39"/>
        <v>0</v>
      </c>
      <c r="L111" s="452">
        <f t="shared" si="39"/>
        <v>0</v>
      </c>
      <c r="M111" s="452">
        <f t="shared" si="39"/>
        <v>0</v>
      </c>
      <c r="N111" s="452">
        <f t="shared" si="39"/>
        <v>0</v>
      </c>
      <c r="O111" s="452">
        <f t="shared" si="39"/>
        <v>0</v>
      </c>
      <c r="P111" s="452">
        <f t="shared" si="39"/>
        <v>0</v>
      </c>
      <c r="Q111" s="452">
        <f t="shared" si="39"/>
        <v>0</v>
      </c>
      <c r="R111" s="452">
        <f t="shared" si="39"/>
        <v>0</v>
      </c>
      <c r="S111" s="452">
        <f t="shared" si="39"/>
        <v>0</v>
      </c>
      <c r="T111" s="452">
        <f t="shared" si="39"/>
        <v>0</v>
      </c>
      <c r="U111" s="452">
        <f t="shared" si="39"/>
        <v>0</v>
      </c>
      <c r="V111" s="452">
        <f t="shared" si="39"/>
        <v>0</v>
      </c>
      <c r="W111" s="452">
        <f t="shared" si="39"/>
        <v>0</v>
      </c>
      <c r="X111" s="452">
        <f t="shared" si="39"/>
        <v>0</v>
      </c>
      <c r="Y111" s="452">
        <f t="shared" si="39"/>
        <v>0</v>
      </c>
      <c r="Z111" s="452">
        <f t="shared" si="39"/>
        <v>0</v>
      </c>
      <c r="AA111" s="452">
        <f t="shared" si="39"/>
        <v>0</v>
      </c>
      <c r="AB111" s="452">
        <f t="shared" si="39"/>
        <v>0</v>
      </c>
      <c r="AC111" s="452">
        <f t="shared" si="39"/>
        <v>0</v>
      </c>
      <c r="AD111" s="452">
        <f t="shared" si="39"/>
        <v>0</v>
      </c>
      <c r="AE111" s="452">
        <f t="shared" si="39"/>
        <v>0</v>
      </c>
      <c r="AF111" s="452">
        <f t="shared" si="39"/>
        <v>0</v>
      </c>
      <c r="AG111" s="452">
        <f t="shared" si="39"/>
        <v>0</v>
      </c>
      <c r="AH111" s="452">
        <f t="shared" si="39"/>
        <v>0</v>
      </c>
      <c r="AI111" s="452">
        <f t="shared" si="39"/>
        <v>0</v>
      </c>
      <c r="AJ111" s="452">
        <f t="shared" si="39"/>
        <v>0</v>
      </c>
      <c r="AK111" s="452">
        <f t="shared" si="39"/>
        <v>0</v>
      </c>
      <c r="AL111" s="452">
        <f t="shared" si="39"/>
        <v>0</v>
      </c>
      <c r="AM111" s="452">
        <f t="shared" si="39"/>
        <v>0</v>
      </c>
      <c r="AN111" s="452">
        <f t="shared" si="39"/>
        <v>0</v>
      </c>
      <c r="AO111" s="452">
        <f t="shared" si="39"/>
        <v>0</v>
      </c>
      <c r="AP111" s="452">
        <f t="shared" si="39"/>
        <v>0</v>
      </c>
      <c r="AQ111" s="452">
        <f t="shared" si="39"/>
        <v>0</v>
      </c>
      <c r="AR111" s="452">
        <f t="shared" si="39"/>
        <v>0</v>
      </c>
      <c r="AS111" s="452">
        <f t="shared" si="39"/>
        <v>0</v>
      </c>
      <c r="AT111" s="452">
        <f t="shared" si="39"/>
        <v>0</v>
      </c>
      <c r="AU111" s="452">
        <f t="shared" si="39"/>
        <v>0</v>
      </c>
      <c r="AV111" s="452">
        <f t="shared" si="39"/>
        <v>0</v>
      </c>
      <c r="AW111" s="452">
        <f t="shared" si="39"/>
        <v>0</v>
      </c>
      <c r="AX111" s="452">
        <f t="shared" si="39"/>
        <v>0</v>
      </c>
      <c r="AY111" s="452">
        <f t="shared" si="39"/>
        <v>0</v>
      </c>
      <c r="AZ111" s="452">
        <f t="shared" si="39"/>
        <v>0</v>
      </c>
      <c r="BA111" s="452">
        <f t="shared" si="39"/>
        <v>0</v>
      </c>
      <c r="BB111" s="452">
        <f t="shared" si="39"/>
        <v>0</v>
      </c>
      <c r="BC111" s="452">
        <f t="shared" si="39"/>
        <v>0</v>
      </c>
      <c r="BD111" s="452">
        <f t="shared" si="39"/>
        <v>0</v>
      </c>
      <c r="BE111" s="452">
        <f t="shared" si="39"/>
        <v>0</v>
      </c>
      <c r="BF111" s="452">
        <f t="shared" si="39"/>
        <v>0</v>
      </c>
      <c r="BG111" s="452">
        <f t="shared" si="39"/>
        <v>0</v>
      </c>
      <c r="BH111" s="452">
        <f t="shared" si="39"/>
        <v>0</v>
      </c>
      <c r="BI111" s="452">
        <f t="shared" si="39"/>
        <v>0</v>
      </c>
    </row>
    <row r="112" spans="1:61" ht="12.5">
      <c r="A112" s="492"/>
      <c r="B112" s="449"/>
      <c r="C112" s="449"/>
      <c r="D112" s="450"/>
      <c r="E112" s="452" t="s">
        <v>253</v>
      </c>
      <c r="F112" s="121">
        <f xml:space="preserve"> IF( F110, F111, 0)</f>
        <v>0</v>
      </c>
      <c r="G112" s="452" t="s">
        <v>105</v>
      </c>
      <c r="H112" s="451"/>
      <c r="I112" s="452"/>
      <c r="J112" s="451"/>
      <c r="K112" s="451"/>
      <c r="L112" s="451"/>
      <c r="M112" s="451"/>
      <c r="N112" s="451"/>
      <c r="O112" s="451"/>
      <c r="P112" s="451"/>
      <c r="Q112" s="451"/>
      <c r="R112" s="451"/>
      <c r="S112" s="451"/>
      <c r="T112" s="453"/>
      <c r="U112" s="453"/>
      <c r="V112" s="453"/>
      <c r="W112" s="453"/>
      <c r="X112" s="453"/>
      <c r="Y112" s="453"/>
      <c r="Z112" s="453"/>
      <c r="AA112" s="453"/>
      <c r="AB112" s="451"/>
      <c r="AC112" s="451"/>
      <c r="AD112" s="453"/>
      <c r="AE112" s="453"/>
      <c r="AF112" s="451"/>
      <c r="AG112" s="451"/>
      <c r="AH112" s="453"/>
      <c r="AI112" s="453"/>
      <c r="AJ112" s="451"/>
      <c r="AK112" s="451"/>
      <c r="AL112" s="453"/>
      <c r="AM112" s="453"/>
      <c r="AN112" s="451"/>
      <c r="AO112" s="451"/>
      <c r="AP112" s="453"/>
      <c r="AQ112" s="453"/>
      <c r="AR112" s="451"/>
      <c r="AS112" s="453"/>
      <c r="AT112" s="453"/>
      <c r="AU112" s="451"/>
      <c r="AV112" s="453"/>
      <c r="AW112" s="453"/>
      <c r="AX112" s="451"/>
      <c r="AY112" s="453"/>
      <c r="AZ112" s="453"/>
      <c r="BA112" s="451"/>
      <c r="BB112" s="453"/>
      <c r="BC112" s="453"/>
      <c r="BD112" s="451"/>
      <c r="BE112" s="453"/>
      <c r="BF112" s="453"/>
      <c r="BG112" s="451"/>
      <c r="BH112" s="453"/>
      <c r="BI112" s="453"/>
    </row>
    <row r="113" spans="1:61" ht="12.5">
      <c r="A113" s="492"/>
      <c r="B113" s="449"/>
      <c r="C113" s="449"/>
      <c r="D113" s="450"/>
      <c r="E113" s="452"/>
      <c r="F113" s="452"/>
      <c r="G113" s="452"/>
      <c r="H113" s="451"/>
      <c r="I113" s="452"/>
      <c r="J113" s="451"/>
      <c r="K113" s="451"/>
      <c r="L113" s="451"/>
      <c r="M113" s="451"/>
      <c r="N113" s="451"/>
      <c r="O113" s="451"/>
      <c r="P113" s="451"/>
      <c r="Q113" s="451"/>
      <c r="R113" s="451"/>
      <c r="S113" s="451"/>
      <c r="T113" s="453"/>
      <c r="U113" s="453"/>
      <c r="V113" s="453"/>
      <c r="W113" s="453"/>
      <c r="X113" s="453"/>
      <c r="Y113" s="453"/>
      <c r="Z113" s="453"/>
      <c r="AA113" s="453"/>
      <c r="AB113" s="451"/>
      <c r="AC113" s="451"/>
      <c r="AD113" s="453"/>
      <c r="AE113" s="453"/>
      <c r="AF113" s="451"/>
      <c r="AG113" s="451"/>
      <c r="AH113" s="453"/>
      <c r="AI113" s="453"/>
      <c r="AJ113" s="451"/>
      <c r="AK113" s="451"/>
      <c r="AL113" s="453"/>
      <c r="AM113" s="453"/>
      <c r="AN113" s="451"/>
      <c r="AO113" s="451"/>
      <c r="AP113" s="453"/>
      <c r="AQ113" s="453"/>
      <c r="AR113" s="451"/>
      <c r="AS113" s="453"/>
      <c r="AT113" s="453"/>
      <c r="AU113" s="451"/>
      <c r="AV113" s="453"/>
      <c r="AW113" s="453"/>
      <c r="AX113" s="451"/>
      <c r="AY113" s="453"/>
      <c r="AZ113" s="453"/>
      <c r="BA113" s="451"/>
      <c r="BB113" s="453"/>
      <c r="BC113" s="453"/>
      <c r="BD113" s="451"/>
      <c r="BE113" s="453"/>
      <c r="BF113" s="453"/>
      <c r="BG113" s="451"/>
      <c r="BH113" s="453"/>
      <c r="BI113" s="453"/>
    </row>
    <row r="114" spans="1:61" ht="12.5">
      <c r="A114" s="492"/>
      <c r="B114" s="449"/>
      <c r="C114" s="449"/>
      <c r="D114" s="450"/>
      <c r="E114" s="452" t="str">
        <f xml:space="preserve"> E$98</f>
        <v>Compliance with trading and procurement code</v>
      </c>
      <c r="F114" s="452" t="b">
        <f t="shared" ref="F114:BI114" si="40" xml:space="preserve"> F$98</f>
        <v>1</v>
      </c>
      <c r="G114" s="452" t="str">
        <f t="shared" si="40"/>
        <v>True/false</v>
      </c>
      <c r="H114" s="452">
        <f t="shared" si="40"/>
        <v>0</v>
      </c>
      <c r="I114" s="452">
        <f t="shared" si="40"/>
        <v>0</v>
      </c>
      <c r="J114" s="452">
        <f t="shared" si="40"/>
        <v>0</v>
      </c>
      <c r="K114" s="452">
        <f t="shared" si="40"/>
        <v>0</v>
      </c>
      <c r="L114" s="452">
        <f t="shared" si="40"/>
        <v>0</v>
      </c>
      <c r="M114" s="452">
        <f t="shared" si="40"/>
        <v>0</v>
      </c>
      <c r="N114" s="452">
        <f t="shared" si="40"/>
        <v>0</v>
      </c>
      <c r="O114" s="452">
        <f t="shared" si="40"/>
        <v>0</v>
      </c>
      <c r="P114" s="452">
        <f t="shared" si="40"/>
        <v>0</v>
      </c>
      <c r="Q114" s="452">
        <f t="shared" si="40"/>
        <v>0</v>
      </c>
      <c r="R114" s="452">
        <f t="shared" si="40"/>
        <v>0</v>
      </c>
      <c r="S114" s="452">
        <f t="shared" si="40"/>
        <v>0</v>
      </c>
      <c r="T114" s="452">
        <f t="shared" si="40"/>
        <v>0</v>
      </c>
      <c r="U114" s="452">
        <f t="shared" si="40"/>
        <v>0</v>
      </c>
      <c r="V114" s="452">
        <f t="shared" si="40"/>
        <v>0</v>
      </c>
      <c r="W114" s="452">
        <f t="shared" si="40"/>
        <v>0</v>
      </c>
      <c r="X114" s="452">
        <f t="shared" si="40"/>
        <v>0</v>
      </c>
      <c r="Y114" s="452">
        <f t="shared" si="40"/>
        <v>0</v>
      </c>
      <c r="Z114" s="452">
        <f t="shared" si="40"/>
        <v>0</v>
      </c>
      <c r="AA114" s="452">
        <f t="shared" si="40"/>
        <v>0</v>
      </c>
      <c r="AB114" s="452">
        <f t="shared" si="40"/>
        <v>0</v>
      </c>
      <c r="AC114" s="452">
        <f t="shared" si="40"/>
        <v>0</v>
      </c>
      <c r="AD114" s="452">
        <f t="shared" si="40"/>
        <v>0</v>
      </c>
      <c r="AE114" s="452">
        <f t="shared" si="40"/>
        <v>0</v>
      </c>
      <c r="AF114" s="452">
        <f t="shared" si="40"/>
        <v>0</v>
      </c>
      <c r="AG114" s="452">
        <f t="shared" si="40"/>
        <v>0</v>
      </c>
      <c r="AH114" s="452">
        <f t="shared" si="40"/>
        <v>0</v>
      </c>
      <c r="AI114" s="452">
        <f t="shared" si="40"/>
        <v>0</v>
      </c>
      <c r="AJ114" s="452">
        <f t="shared" si="40"/>
        <v>0</v>
      </c>
      <c r="AK114" s="452">
        <f t="shared" si="40"/>
        <v>0</v>
      </c>
      <c r="AL114" s="452">
        <f t="shared" si="40"/>
        <v>0</v>
      </c>
      <c r="AM114" s="452">
        <f t="shared" si="40"/>
        <v>0</v>
      </c>
      <c r="AN114" s="452">
        <f t="shared" si="40"/>
        <v>0</v>
      </c>
      <c r="AO114" s="452">
        <f t="shared" si="40"/>
        <v>0</v>
      </c>
      <c r="AP114" s="452">
        <f t="shared" si="40"/>
        <v>0</v>
      </c>
      <c r="AQ114" s="452">
        <f t="shared" si="40"/>
        <v>0</v>
      </c>
      <c r="AR114" s="452">
        <f t="shared" si="40"/>
        <v>0</v>
      </c>
      <c r="AS114" s="452">
        <f t="shared" si="40"/>
        <v>0</v>
      </c>
      <c r="AT114" s="452">
        <f t="shared" si="40"/>
        <v>0</v>
      </c>
      <c r="AU114" s="452">
        <f t="shared" si="40"/>
        <v>0</v>
      </c>
      <c r="AV114" s="452">
        <f t="shared" si="40"/>
        <v>0</v>
      </c>
      <c r="AW114" s="452">
        <f t="shared" si="40"/>
        <v>0</v>
      </c>
      <c r="AX114" s="452">
        <f t="shared" si="40"/>
        <v>0</v>
      </c>
      <c r="AY114" s="452">
        <f t="shared" si="40"/>
        <v>0</v>
      </c>
      <c r="AZ114" s="452">
        <f t="shared" si="40"/>
        <v>0</v>
      </c>
      <c r="BA114" s="452">
        <f t="shared" si="40"/>
        <v>0</v>
      </c>
      <c r="BB114" s="452">
        <f t="shared" si="40"/>
        <v>0</v>
      </c>
      <c r="BC114" s="452">
        <f t="shared" si="40"/>
        <v>0</v>
      </c>
      <c r="BD114" s="452">
        <f t="shared" si="40"/>
        <v>0</v>
      </c>
      <c r="BE114" s="452">
        <f t="shared" si="40"/>
        <v>0</v>
      </c>
      <c r="BF114" s="452">
        <f t="shared" si="40"/>
        <v>0</v>
      </c>
      <c r="BG114" s="452">
        <f t="shared" si="40"/>
        <v>0</v>
      </c>
      <c r="BH114" s="452">
        <f t="shared" si="40"/>
        <v>0</v>
      </c>
      <c r="BI114" s="452">
        <f t="shared" si="40"/>
        <v>0</v>
      </c>
    </row>
    <row r="115" spans="1:61">
      <c r="A115" s="448"/>
      <c r="B115" s="449"/>
      <c r="C115" s="449"/>
      <c r="D115" s="450"/>
      <c r="E115" s="452" t="str">
        <f xml:space="preserve"> E$92</f>
        <v>Export incentive for export 1 to be paid to the network plus water control after PR24 (2017-18 FYA CPIH deflated)</v>
      </c>
      <c r="F115" s="121">
        <f t="shared" ref="F115:BI115" si="41" xml:space="preserve"> F$92</f>
        <v>0</v>
      </c>
      <c r="G115" s="452" t="str">
        <f t="shared" si="41"/>
        <v>£m</v>
      </c>
      <c r="H115" s="452">
        <f t="shared" si="41"/>
        <v>0</v>
      </c>
      <c r="I115" s="452">
        <f t="shared" si="41"/>
        <v>0</v>
      </c>
      <c r="J115" s="452">
        <f t="shared" si="41"/>
        <v>0</v>
      </c>
      <c r="K115" s="452">
        <f t="shared" si="41"/>
        <v>0</v>
      </c>
      <c r="L115" s="452">
        <f t="shared" si="41"/>
        <v>0</v>
      </c>
      <c r="M115" s="452">
        <f t="shared" si="41"/>
        <v>0</v>
      </c>
      <c r="N115" s="452">
        <f t="shared" si="41"/>
        <v>0</v>
      </c>
      <c r="O115" s="452">
        <f t="shared" si="41"/>
        <v>0</v>
      </c>
      <c r="P115" s="452">
        <f t="shared" si="41"/>
        <v>0</v>
      </c>
      <c r="Q115" s="452">
        <f t="shared" si="41"/>
        <v>0</v>
      </c>
      <c r="R115" s="452">
        <f t="shared" si="41"/>
        <v>0</v>
      </c>
      <c r="S115" s="452">
        <f t="shared" si="41"/>
        <v>0</v>
      </c>
      <c r="T115" s="452">
        <f t="shared" si="41"/>
        <v>0</v>
      </c>
      <c r="U115" s="452">
        <f t="shared" si="41"/>
        <v>0</v>
      </c>
      <c r="V115" s="452">
        <f t="shared" si="41"/>
        <v>0</v>
      </c>
      <c r="W115" s="452">
        <f t="shared" si="41"/>
        <v>0</v>
      </c>
      <c r="X115" s="452">
        <f t="shared" si="41"/>
        <v>0</v>
      </c>
      <c r="Y115" s="452">
        <f t="shared" si="41"/>
        <v>0</v>
      </c>
      <c r="Z115" s="452">
        <f t="shared" si="41"/>
        <v>0</v>
      </c>
      <c r="AA115" s="452">
        <f t="shared" si="41"/>
        <v>0</v>
      </c>
      <c r="AB115" s="452">
        <f t="shared" si="41"/>
        <v>0</v>
      </c>
      <c r="AC115" s="452">
        <f t="shared" si="41"/>
        <v>0</v>
      </c>
      <c r="AD115" s="452">
        <f t="shared" si="41"/>
        <v>0</v>
      </c>
      <c r="AE115" s="452">
        <f t="shared" si="41"/>
        <v>0</v>
      </c>
      <c r="AF115" s="452">
        <f t="shared" si="41"/>
        <v>0</v>
      </c>
      <c r="AG115" s="452">
        <f t="shared" si="41"/>
        <v>0</v>
      </c>
      <c r="AH115" s="452">
        <f t="shared" si="41"/>
        <v>0</v>
      </c>
      <c r="AI115" s="452">
        <f t="shared" si="41"/>
        <v>0</v>
      </c>
      <c r="AJ115" s="452">
        <f t="shared" si="41"/>
        <v>0</v>
      </c>
      <c r="AK115" s="452">
        <f t="shared" si="41"/>
        <v>0</v>
      </c>
      <c r="AL115" s="452">
        <f t="shared" si="41"/>
        <v>0</v>
      </c>
      <c r="AM115" s="452">
        <f t="shared" si="41"/>
        <v>0</v>
      </c>
      <c r="AN115" s="452">
        <f t="shared" si="41"/>
        <v>0</v>
      </c>
      <c r="AO115" s="452">
        <f t="shared" si="41"/>
        <v>0</v>
      </c>
      <c r="AP115" s="452">
        <f t="shared" si="41"/>
        <v>0</v>
      </c>
      <c r="AQ115" s="452">
        <f t="shared" si="41"/>
        <v>0</v>
      </c>
      <c r="AR115" s="452">
        <f t="shared" si="41"/>
        <v>0</v>
      </c>
      <c r="AS115" s="452">
        <f t="shared" si="41"/>
        <v>0</v>
      </c>
      <c r="AT115" s="452">
        <f t="shared" si="41"/>
        <v>0</v>
      </c>
      <c r="AU115" s="452">
        <f t="shared" si="41"/>
        <v>0</v>
      </c>
      <c r="AV115" s="452">
        <f t="shared" si="41"/>
        <v>0</v>
      </c>
      <c r="AW115" s="452">
        <f t="shared" si="41"/>
        <v>0</v>
      </c>
      <c r="AX115" s="452">
        <f t="shared" si="41"/>
        <v>0</v>
      </c>
      <c r="AY115" s="452">
        <f t="shared" si="41"/>
        <v>0</v>
      </c>
      <c r="AZ115" s="452">
        <f t="shared" si="41"/>
        <v>0</v>
      </c>
      <c r="BA115" s="452">
        <f t="shared" si="41"/>
        <v>0</v>
      </c>
      <c r="BB115" s="452">
        <f t="shared" si="41"/>
        <v>0</v>
      </c>
      <c r="BC115" s="452">
        <f t="shared" si="41"/>
        <v>0</v>
      </c>
      <c r="BD115" s="452">
        <f t="shared" si="41"/>
        <v>0</v>
      </c>
      <c r="BE115" s="452">
        <f t="shared" si="41"/>
        <v>0</v>
      </c>
      <c r="BF115" s="452">
        <f t="shared" si="41"/>
        <v>0</v>
      </c>
      <c r="BG115" s="452">
        <f t="shared" si="41"/>
        <v>0</v>
      </c>
      <c r="BH115" s="452">
        <f t="shared" si="41"/>
        <v>0</v>
      </c>
      <c r="BI115" s="452">
        <f t="shared" si="41"/>
        <v>0</v>
      </c>
    </row>
    <row r="116" spans="1:61">
      <c r="A116" s="448"/>
      <c r="B116" s="449"/>
      <c r="C116" s="449"/>
      <c r="D116" s="450"/>
      <c r="E116" s="452" t="s">
        <v>254</v>
      </c>
      <c r="F116" s="121">
        <f xml:space="preserve"> IF( F114, F115, 0)</f>
        <v>0</v>
      </c>
      <c r="G116" s="452" t="s">
        <v>105</v>
      </c>
      <c r="H116" s="451"/>
      <c r="I116" s="452"/>
      <c r="J116" s="451"/>
      <c r="K116" s="451"/>
      <c r="L116" s="451"/>
      <c r="M116" s="451"/>
      <c r="N116" s="451"/>
      <c r="O116" s="451"/>
      <c r="P116" s="451"/>
      <c r="Q116" s="451"/>
      <c r="R116" s="451"/>
      <c r="S116" s="451"/>
      <c r="T116" s="453"/>
      <c r="U116" s="453"/>
      <c r="V116" s="453"/>
      <c r="W116" s="453"/>
      <c r="X116" s="453"/>
      <c r="Y116" s="453"/>
      <c r="Z116" s="453"/>
      <c r="AA116" s="453"/>
      <c r="AB116" s="451"/>
      <c r="AC116" s="451"/>
      <c r="AD116" s="453"/>
      <c r="AE116" s="453"/>
      <c r="AF116" s="451"/>
      <c r="AG116" s="451"/>
      <c r="AH116" s="453"/>
      <c r="AI116" s="453"/>
      <c r="AJ116" s="451"/>
      <c r="AK116" s="451"/>
      <c r="AL116" s="453"/>
      <c r="AM116" s="453"/>
      <c r="AN116" s="451"/>
      <c r="AO116" s="451"/>
      <c r="AP116" s="453"/>
      <c r="AQ116" s="453"/>
      <c r="AR116" s="451"/>
      <c r="AS116" s="453"/>
      <c r="AT116" s="453"/>
      <c r="AU116" s="451"/>
      <c r="AV116" s="453"/>
      <c r="AW116" s="453"/>
      <c r="AX116" s="451"/>
      <c r="AY116" s="453"/>
      <c r="AZ116" s="453"/>
      <c r="BA116" s="451"/>
      <c r="BB116" s="453"/>
      <c r="BC116" s="453"/>
      <c r="BD116" s="451"/>
      <c r="BE116" s="453"/>
      <c r="BF116" s="453"/>
      <c r="BG116" s="451"/>
      <c r="BH116" s="453"/>
      <c r="BI116" s="453"/>
    </row>
    <row r="117" spans="1:61">
      <c r="A117" s="448"/>
      <c r="B117" s="449"/>
      <c r="C117" s="449"/>
      <c r="D117" s="450"/>
      <c r="E117" s="460"/>
      <c r="F117" s="493"/>
      <c r="G117" s="460"/>
      <c r="H117" s="451"/>
      <c r="I117" s="452"/>
      <c r="J117" s="451"/>
      <c r="K117" s="451"/>
      <c r="L117" s="451"/>
      <c r="M117" s="451"/>
      <c r="N117" s="451"/>
      <c r="O117" s="451"/>
      <c r="P117" s="451"/>
      <c r="Q117" s="451"/>
      <c r="R117" s="451"/>
      <c r="S117" s="451"/>
      <c r="T117" s="453"/>
      <c r="U117" s="453"/>
      <c r="V117" s="453"/>
      <c r="W117" s="453"/>
      <c r="X117" s="453"/>
      <c r="Y117" s="453"/>
      <c r="Z117" s="453"/>
      <c r="AA117" s="453"/>
      <c r="AB117" s="451"/>
      <c r="AC117" s="451"/>
      <c r="AD117" s="453"/>
      <c r="AE117" s="453"/>
      <c r="AF117" s="451"/>
      <c r="AG117" s="451"/>
      <c r="AH117" s="453"/>
      <c r="AI117" s="453"/>
      <c r="AJ117" s="451"/>
      <c r="AK117" s="451"/>
      <c r="AL117" s="453"/>
      <c r="AM117" s="453"/>
      <c r="AN117" s="451"/>
      <c r="AO117" s="451"/>
      <c r="AP117" s="453"/>
      <c r="AQ117" s="453"/>
      <c r="AR117" s="451"/>
      <c r="AS117" s="453"/>
      <c r="AT117" s="453"/>
      <c r="AU117" s="451"/>
      <c r="AV117" s="453"/>
      <c r="AW117" s="453"/>
      <c r="AX117" s="451"/>
      <c r="AY117" s="453"/>
      <c r="AZ117" s="453"/>
      <c r="BA117" s="451"/>
      <c r="BB117" s="453"/>
      <c r="BC117" s="453"/>
      <c r="BD117" s="451"/>
      <c r="BE117" s="453"/>
      <c r="BF117" s="453"/>
      <c r="BG117" s="451"/>
      <c r="BH117" s="453"/>
      <c r="BI117" s="453"/>
    </row>
    <row r="118" spans="1:61">
      <c r="A118" s="453"/>
      <c r="B118" s="454" t="s">
        <v>142</v>
      </c>
      <c r="C118" s="449"/>
      <c r="D118" s="455"/>
      <c r="E118" s="453"/>
      <c r="F118" s="453"/>
      <c r="G118" s="453"/>
      <c r="H118" s="453"/>
      <c r="I118" s="459"/>
      <c r="J118" s="453"/>
      <c r="K118" s="453"/>
      <c r="L118" s="453"/>
      <c r="M118" s="453"/>
      <c r="N118" s="453"/>
      <c r="O118" s="453"/>
      <c r="P118" s="453"/>
      <c r="Q118" s="453"/>
      <c r="R118" s="453"/>
      <c r="S118" s="453"/>
      <c r="T118" s="453"/>
      <c r="U118" s="453"/>
      <c r="V118" s="453"/>
      <c r="W118" s="453"/>
      <c r="X118" s="453"/>
      <c r="Y118" s="453"/>
      <c r="Z118" s="453"/>
      <c r="AA118" s="453"/>
      <c r="AB118" s="453"/>
      <c r="AC118" s="453"/>
      <c r="AD118" s="453"/>
      <c r="AE118" s="453"/>
      <c r="AF118" s="453"/>
      <c r="AG118" s="453"/>
      <c r="AH118" s="453"/>
      <c r="AI118" s="453"/>
      <c r="AJ118" s="453"/>
      <c r="AK118" s="453"/>
      <c r="AL118" s="453"/>
      <c r="AM118" s="453"/>
      <c r="AN118" s="453"/>
      <c r="AO118" s="453"/>
      <c r="AP118" s="453"/>
      <c r="AQ118" s="453"/>
      <c r="AR118" s="453"/>
      <c r="AS118" s="453"/>
      <c r="AT118" s="453"/>
      <c r="AU118" s="453"/>
      <c r="AV118" s="453"/>
      <c r="AW118" s="453"/>
      <c r="AX118" s="453"/>
      <c r="AY118" s="453"/>
      <c r="AZ118" s="453"/>
      <c r="BA118" s="453"/>
      <c r="BB118" s="453"/>
      <c r="BC118" s="453"/>
      <c r="BD118" s="453"/>
      <c r="BE118" s="453"/>
      <c r="BF118" s="453"/>
      <c r="BG118" s="453"/>
      <c r="BH118" s="453"/>
      <c r="BI118" s="453"/>
    </row>
    <row r="119" spans="1:61">
      <c r="A119" s="448"/>
      <c r="B119" s="449"/>
      <c r="C119" s="449"/>
      <c r="D119" s="450"/>
      <c r="E119" s="451"/>
      <c r="F119" s="451"/>
      <c r="G119" s="451"/>
      <c r="H119" s="451"/>
      <c r="I119" s="452"/>
      <c r="J119" s="451"/>
      <c r="K119" s="451"/>
      <c r="L119" s="451"/>
      <c r="M119" s="451"/>
      <c r="N119" s="451"/>
      <c r="O119" s="451"/>
      <c r="P119" s="451"/>
      <c r="Q119" s="451"/>
      <c r="R119" s="451"/>
      <c r="S119" s="451"/>
      <c r="T119" s="453"/>
      <c r="U119" s="453"/>
      <c r="V119" s="453"/>
      <c r="W119" s="453"/>
      <c r="X119" s="453"/>
      <c r="Y119" s="453"/>
      <c r="Z119" s="453"/>
      <c r="AA119" s="453"/>
      <c r="AB119" s="451"/>
      <c r="AC119" s="451"/>
      <c r="AD119" s="453"/>
      <c r="AE119" s="453"/>
      <c r="AF119" s="451"/>
      <c r="AG119" s="451"/>
      <c r="AH119" s="453"/>
      <c r="AI119" s="453"/>
      <c r="AJ119" s="451"/>
      <c r="AK119" s="451"/>
      <c r="AL119" s="453"/>
      <c r="AM119" s="453"/>
      <c r="AN119" s="451"/>
      <c r="AO119" s="451"/>
      <c r="AP119" s="453"/>
      <c r="AQ119" s="453"/>
      <c r="AR119" s="451"/>
      <c r="AS119" s="453"/>
      <c r="AT119" s="453"/>
      <c r="AU119" s="451"/>
      <c r="AV119" s="453"/>
      <c r="AW119" s="453"/>
      <c r="AX119" s="451"/>
      <c r="AY119" s="453"/>
      <c r="AZ119" s="453"/>
      <c r="BA119" s="451"/>
      <c r="BB119" s="453"/>
      <c r="BC119" s="453"/>
      <c r="BD119" s="451"/>
      <c r="BE119" s="453"/>
      <c r="BF119" s="453"/>
      <c r="BG119" s="451"/>
      <c r="BH119" s="453"/>
      <c r="BI119" s="453"/>
    </row>
    <row r="120" spans="1:61">
      <c r="A120" s="454"/>
      <c r="B120" s="449"/>
      <c r="C120" s="449"/>
      <c r="D120" s="455"/>
      <c r="E120" s="456" t="str">
        <f xml:space="preserve"> InpR!E$42</f>
        <v>Name/reference of export trade</v>
      </c>
      <c r="F120" s="456">
        <f xml:space="preserve"> InpR!F$42</f>
        <v>0</v>
      </c>
      <c r="G120" s="456" t="str">
        <f xml:space="preserve"> InpR!G$42</f>
        <v>Text</v>
      </c>
      <c r="H120" s="456">
        <f xml:space="preserve"> InpR!H$42</f>
        <v>0</v>
      </c>
      <c r="I120" s="456">
        <f xml:space="preserve"> InpR!I$42</f>
        <v>0</v>
      </c>
      <c r="J120" s="456">
        <f xml:space="preserve"> InpR!J$42</f>
        <v>0</v>
      </c>
      <c r="K120" s="456">
        <f xml:space="preserve"> InpR!K$42</f>
        <v>0</v>
      </c>
      <c r="L120" s="456">
        <f xml:space="preserve"> InpR!L$42</f>
        <v>0</v>
      </c>
      <c r="M120" s="456">
        <f xml:space="preserve"> InpR!M$42</f>
        <v>0</v>
      </c>
      <c r="N120" s="456">
        <f xml:space="preserve"> InpR!N$42</f>
        <v>0</v>
      </c>
      <c r="O120" s="456">
        <f xml:space="preserve"> InpR!O$42</f>
        <v>0</v>
      </c>
      <c r="P120" s="456">
        <f xml:space="preserve"> InpR!P$42</f>
        <v>0</v>
      </c>
      <c r="Q120" s="456">
        <f xml:space="preserve"> InpR!Q$42</f>
        <v>0</v>
      </c>
      <c r="R120" s="456">
        <f xml:space="preserve"> InpR!R$42</f>
        <v>0</v>
      </c>
      <c r="S120" s="456">
        <f xml:space="preserve"> InpR!S$42</f>
        <v>0</v>
      </c>
      <c r="T120" s="456">
        <f xml:space="preserve"> InpR!T$42</f>
        <v>0</v>
      </c>
      <c r="U120" s="456">
        <f xml:space="preserve"> InpR!U$42</f>
        <v>0</v>
      </c>
      <c r="V120" s="456">
        <f xml:space="preserve"> InpR!V$42</f>
        <v>0</v>
      </c>
      <c r="W120" s="456">
        <f xml:space="preserve"> InpR!W$42</f>
        <v>0</v>
      </c>
      <c r="X120" s="456">
        <f xml:space="preserve"> InpR!X$42</f>
        <v>0</v>
      </c>
      <c r="Y120" s="456">
        <f xml:space="preserve"> InpR!Y$42</f>
        <v>0</v>
      </c>
      <c r="Z120" s="456">
        <f xml:space="preserve"> InpR!Z$42</f>
        <v>0</v>
      </c>
      <c r="AA120" s="456">
        <f xml:space="preserve"> InpR!AA$42</f>
        <v>0</v>
      </c>
      <c r="AB120" s="456">
        <f xml:space="preserve"> InpR!AB$42</f>
        <v>0</v>
      </c>
      <c r="AC120" s="456">
        <f xml:space="preserve"> InpR!AC$42</f>
        <v>0</v>
      </c>
      <c r="AD120" s="456">
        <f xml:space="preserve"> InpR!AD$42</f>
        <v>0</v>
      </c>
      <c r="AE120" s="456">
        <f xml:space="preserve"> InpR!AE$42</f>
        <v>0</v>
      </c>
      <c r="AF120" s="456">
        <f xml:space="preserve"> InpR!AF$42</f>
        <v>0</v>
      </c>
      <c r="AG120" s="456">
        <f xml:space="preserve"> InpR!AG$42</f>
        <v>0</v>
      </c>
      <c r="AH120" s="456">
        <f xml:space="preserve"> InpR!AH$42</f>
        <v>0</v>
      </c>
      <c r="AI120" s="456">
        <f xml:space="preserve"> InpR!AI$42</f>
        <v>0</v>
      </c>
      <c r="AJ120" s="456">
        <f xml:space="preserve"> InpR!AJ$42</f>
        <v>0</v>
      </c>
      <c r="AK120" s="456">
        <f xml:space="preserve"> InpR!AK$42</f>
        <v>0</v>
      </c>
      <c r="AL120" s="456">
        <f xml:space="preserve"> InpR!AL$42</f>
        <v>0</v>
      </c>
      <c r="AM120" s="456">
        <f xml:space="preserve"> InpR!AM$42</f>
        <v>0</v>
      </c>
      <c r="AN120" s="456">
        <f xml:space="preserve"> InpR!AN$42</f>
        <v>0</v>
      </c>
      <c r="AO120" s="456">
        <f xml:space="preserve"> InpR!AO$42</f>
        <v>0</v>
      </c>
      <c r="AP120" s="456">
        <f xml:space="preserve"> InpR!AP$42</f>
        <v>0</v>
      </c>
      <c r="AQ120" s="456">
        <f xml:space="preserve"> InpR!AQ$42</f>
        <v>0</v>
      </c>
      <c r="AR120" s="456">
        <f xml:space="preserve"> InpR!AR$42</f>
        <v>0</v>
      </c>
      <c r="AS120" s="456">
        <f xml:space="preserve"> InpR!AS$42</f>
        <v>0</v>
      </c>
      <c r="AT120" s="456">
        <f xml:space="preserve"> InpR!AT$42</f>
        <v>0</v>
      </c>
      <c r="AU120" s="456">
        <f xml:space="preserve"> InpR!AU$42</f>
        <v>0</v>
      </c>
      <c r="AV120" s="456">
        <f xml:space="preserve"> InpR!AV$42</f>
        <v>0</v>
      </c>
      <c r="AW120" s="456">
        <f xml:space="preserve"> InpR!AW$42</f>
        <v>0</v>
      </c>
      <c r="AX120" s="456">
        <f xml:space="preserve"> InpR!AX$42</f>
        <v>0</v>
      </c>
      <c r="AY120" s="456">
        <f xml:space="preserve"> InpR!AY$42</f>
        <v>0</v>
      </c>
      <c r="AZ120" s="456">
        <f xml:space="preserve"> InpR!AZ$42</f>
        <v>0</v>
      </c>
      <c r="BA120" s="456">
        <f xml:space="preserve"> InpR!BA$42</f>
        <v>0</v>
      </c>
      <c r="BB120" s="456">
        <f xml:space="preserve"> InpR!BB$42</f>
        <v>0</v>
      </c>
      <c r="BC120" s="456">
        <f xml:space="preserve"> InpR!BC$42</f>
        <v>0</v>
      </c>
      <c r="BD120" s="456">
        <f xml:space="preserve"> InpR!BD$42</f>
        <v>0</v>
      </c>
      <c r="BE120" s="456">
        <f xml:space="preserve"> InpR!BE$42</f>
        <v>0</v>
      </c>
      <c r="BF120" s="456">
        <f xml:space="preserve"> InpR!BF$42</f>
        <v>0</v>
      </c>
      <c r="BG120" s="456">
        <f xml:space="preserve"> InpR!BG$42</f>
        <v>0</v>
      </c>
      <c r="BH120" s="456">
        <f xml:space="preserve"> InpR!BH$42</f>
        <v>0</v>
      </c>
      <c r="BI120" s="456">
        <f xml:space="preserve"> InpR!BI$42</f>
        <v>0</v>
      </c>
    </row>
    <row r="121" spans="1:61">
      <c r="A121" s="448"/>
      <c r="B121" s="449"/>
      <c r="C121" s="449"/>
      <c r="D121" s="450"/>
      <c r="E121" s="451"/>
      <c r="F121" s="451"/>
      <c r="G121" s="451"/>
      <c r="H121" s="451"/>
      <c r="I121" s="452"/>
      <c r="J121" s="451"/>
      <c r="K121" s="451"/>
      <c r="L121" s="451"/>
      <c r="M121" s="451"/>
      <c r="N121" s="451"/>
      <c r="O121" s="451"/>
      <c r="P121" s="451"/>
      <c r="Q121" s="451"/>
      <c r="R121" s="451"/>
      <c r="S121" s="451"/>
      <c r="T121" s="453"/>
      <c r="U121" s="453"/>
      <c r="V121" s="453"/>
      <c r="W121" s="453"/>
      <c r="X121" s="453"/>
      <c r="Y121" s="453"/>
      <c r="Z121" s="453"/>
      <c r="AA121" s="453"/>
      <c r="AB121" s="451"/>
      <c r="AC121" s="451"/>
      <c r="AD121" s="453"/>
      <c r="AE121" s="453"/>
      <c r="AF121" s="451"/>
      <c r="AG121" s="451"/>
      <c r="AH121" s="453"/>
      <c r="AI121" s="453"/>
      <c r="AJ121" s="451"/>
      <c r="AK121" s="451"/>
      <c r="AL121" s="453"/>
      <c r="AM121" s="453"/>
      <c r="AN121" s="451"/>
      <c r="AO121" s="451"/>
      <c r="AP121" s="453"/>
      <c r="AQ121" s="453"/>
      <c r="AR121" s="451"/>
      <c r="AS121" s="453"/>
      <c r="AT121" s="453"/>
      <c r="AU121" s="451"/>
      <c r="AV121" s="453"/>
      <c r="AW121" s="453"/>
      <c r="AX121" s="451"/>
      <c r="AY121" s="453"/>
      <c r="AZ121" s="453"/>
      <c r="BA121" s="451"/>
      <c r="BB121" s="453"/>
      <c r="BC121" s="453"/>
      <c r="BD121" s="451"/>
      <c r="BE121" s="453"/>
      <c r="BF121" s="453"/>
      <c r="BG121" s="451"/>
      <c r="BH121" s="453"/>
      <c r="BI121" s="453"/>
    </row>
    <row r="122" spans="1:61" ht="25" customHeight="1">
      <c r="A122" s="471"/>
      <c r="B122" s="466"/>
      <c r="C122" s="466"/>
      <c r="D122" s="472"/>
      <c r="E122" s="464" t="str">
        <f xml:space="preserve"> InpR!E$44</f>
        <v>Has the company produced a report to evidence that export 2 is a new export and complies with its Ofwat-approved trading and procurement code?</v>
      </c>
      <c r="F122" s="464" t="b">
        <f xml:space="preserve"> InpR!F$44</f>
        <v>1</v>
      </c>
      <c r="G122" s="464" t="str">
        <f xml:space="preserve"> InpR!G$44</f>
        <v>True/false</v>
      </c>
      <c r="H122" s="464">
        <f xml:space="preserve"> InpR!H$44</f>
        <v>0</v>
      </c>
      <c r="I122" s="464">
        <f xml:space="preserve"> InpR!I$44</f>
        <v>0</v>
      </c>
      <c r="J122" s="464">
        <f xml:space="preserve"> InpR!J$44</f>
        <v>0</v>
      </c>
      <c r="K122" s="464">
        <f xml:space="preserve"> InpR!K$44</f>
        <v>0</v>
      </c>
      <c r="L122" s="464">
        <f xml:space="preserve"> InpR!L$44</f>
        <v>0</v>
      </c>
      <c r="M122" s="464">
        <f xml:space="preserve"> InpR!M$44</f>
        <v>0</v>
      </c>
      <c r="N122" s="464">
        <f xml:space="preserve"> InpR!N$44</f>
        <v>0</v>
      </c>
      <c r="O122" s="464">
        <f xml:space="preserve"> InpR!O$44</f>
        <v>0</v>
      </c>
      <c r="P122" s="464">
        <f xml:space="preserve"> InpR!P$44</f>
        <v>0</v>
      </c>
      <c r="Q122" s="464">
        <f xml:space="preserve"> InpR!Q$44</f>
        <v>0</v>
      </c>
      <c r="R122" s="464">
        <f xml:space="preserve"> InpR!R$44</f>
        <v>0</v>
      </c>
      <c r="S122" s="464">
        <f xml:space="preserve"> InpR!S$44</f>
        <v>0</v>
      </c>
      <c r="T122" s="464">
        <f xml:space="preserve"> InpR!T$44</f>
        <v>0</v>
      </c>
      <c r="U122" s="464">
        <f xml:space="preserve"> InpR!U$44</f>
        <v>0</v>
      </c>
      <c r="V122" s="464">
        <f xml:space="preserve"> InpR!V$44</f>
        <v>0</v>
      </c>
      <c r="W122" s="464">
        <f xml:space="preserve"> InpR!W$44</f>
        <v>0</v>
      </c>
      <c r="X122" s="464">
        <f xml:space="preserve"> InpR!X$44</f>
        <v>0</v>
      </c>
      <c r="Y122" s="464">
        <f xml:space="preserve"> InpR!Y$44</f>
        <v>0</v>
      </c>
      <c r="Z122" s="464">
        <f xml:space="preserve"> InpR!Z$44</f>
        <v>0</v>
      </c>
      <c r="AA122" s="464">
        <f xml:space="preserve"> InpR!AA$44</f>
        <v>0</v>
      </c>
      <c r="AB122" s="464">
        <f xml:space="preserve"> InpR!AB$44</f>
        <v>0</v>
      </c>
      <c r="AC122" s="464">
        <f xml:space="preserve"> InpR!AC$44</f>
        <v>0</v>
      </c>
      <c r="AD122" s="464">
        <f xml:space="preserve"> InpR!AD$44</f>
        <v>0</v>
      </c>
      <c r="AE122" s="464">
        <f xml:space="preserve"> InpR!AE$44</f>
        <v>0</v>
      </c>
      <c r="AF122" s="464">
        <f xml:space="preserve"> InpR!AF$44</f>
        <v>0</v>
      </c>
      <c r="AG122" s="464">
        <f xml:space="preserve"> InpR!AG$44</f>
        <v>0</v>
      </c>
      <c r="AH122" s="464">
        <f xml:space="preserve"> InpR!AH$44</f>
        <v>0</v>
      </c>
      <c r="AI122" s="464">
        <f xml:space="preserve"> InpR!AI$44</f>
        <v>0</v>
      </c>
      <c r="AJ122" s="464">
        <f xml:space="preserve"> InpR!AJ$44</f>
        <v>0</v>
      </c>
      <c r="AK122" s="464">
        <f xml:space="preserve"> InpR!AK$44</f>
        <v>0</v>
      </c>
      <c r="AL122" s="464">
        <f xml:space="preserve"> InpR!AL$44</f>
        <v>0</v>
      </c>
      <c r="AM122" s="464">
        <f xml:space="preserve"> InpR!AM$44</f>
        <v>0</v>
      </c>
      <c r="AN122" s="464">
        <f xml:space="preserve"> InpR!AN$44</f>
        <v>0</v>
      </c>
      <c r="AO122" s="464">
        <f xml:space="preserve"> InpR!AO$44</f>
        <v>0</v>
      </c>
      <c r="AP122" s="464">
        <f xml:space="preserve"> InpR!AP$44</f>
        <v>0</v>
      </c>
      <c r="AQ122" s="464">
        <f xml:space="preserve"> InpR!AQ$44</f>
        <v>0</v>
      </c>
      <c r="AR122" s="464">
        <f xml:space="preserve"> InpR!AR$44</f>
        <v>0</v>
      </c>
      <c r="AS122" s="464">
        <f xml:space="preserve"> InpR!AS$44</f>
        <v>0</v>
      </c>
      <c r="AT122" s="464">
        <f xml:space="preserve"> InpR!AT$44</f>
        <v>0</v>
      </c>
      <c r="AU122" s="464">
        <f xml:space="preserve"> InpR!AU$44</f>
        <v>0</v>
      </c>
      <c r="AV122" s="464">
        <f xml:space="preserve"> InpR!AV$44</f>
        <v>0</v>
      </c>
      <c r="AW122" s="464">
        <f xml:space="preserve"> InpR!AW$44</f>
        <v>0</v>
      </c>
      <c r="AX122" s="464">
        <f xml:space="preserve"> InpR!AX$44</f>
        <v>0</v>
      </c>
      <c r="AY122" s="464">
        <f xml:space="preserve"> InpR!AY$44</f>
        <v>0</v>
      </c>
      <c r="AZ122" s="464">
        <f xml:space="preserve"> InpR!AZ$44</f>
        <v>0</v>
      </c>
      <c r="BA122" s="464">
        <f xml:space="preserve"> InpR!BA$44</f>
        <v>0</v>
      </c>
      <c r="BB122" s="464">
        <f xml:space="preserve"> InpR!BB$44</f>
        <v>0</v>
      </c>
      <c r="BC122" s="464">
        <f xml:space="preserve"> InpR!BC$44</f>
        <v>0</v>
      </c>
      <c r="BD122" s="464">
        <f xml:space="preserve"> InpR!BD$44</f>
        <v>0</v>
      </c>
      <c r="BE122" s="464">
        <f xml:space="preserve"> InpR!BE$44</f>
        <v>0</v>
      </c>
      <c r="BF122" s="464">
        <f xml:space="preserve"> InpR!BF$44</f>
        <v>0</v>
      </c>
      <c r="BG122" s="464">
        <f xml:space="preserve"> InpR!BG$44</f>
        <v>0</v>
      </c>
      <c r="BH122" s="464">
        <f xml:space="preserve"> InpR!BH$44</f>
        <v>0</v>
      </c>
      <c r="BI122" s="464">
        <f xml:space="preserve"> InpR!BI$44</f>
        <v>0</v>
      </c>
    </row>
    <row r="123" spans="1:61">
      <c r="A123" s="448"/>
      <c r="B123" s="449"/>
      <c r="C123" s="449"/>
      <c r="D123" s="450"/>
      <c r="E123" s="452"/>
      <c r="F123" s="451"/>
      <c r="G123" s="451"/>
      <c r="H123" s="451"/>
      <c r="I123" s="452"/>
      <c r="J123" s="451"/>
      <c r="K123" s="451"/>
      <c r="L123" s="451"/>
      <c r="M123" s="451"/>
      <c r="N123" s="451"/>
      <c r="O123" s="451"/>
      <c r="P123" s="451"/>
      <c r="Q123" s="451"/>
      <c r="R123" s="451"/>
      <c r="S123" s="451"/>
      <c r="T123" s="453"/>
      <c r="U123" s="453"/>
      <c r="V123" s="453"/>
      <c r="W123" s="453"/>
      <c r="X123" s="453"/>
      <c r="Y123" s="453"/>
      <c r="Z123" s="453"/>
      <c r="AA123" s="453"/>
      <c r="AB123" s="451"/>
      <c r="AC123" s="451"/>
      <c r="AD123" s="453"/>
      <c r="AE123" s="453"/>
      <c r="AF123" s="451"/>
      <c r="AG123" s="451"/>
      <c r="AH123" s="453"/>
      <c r="AI123" s="453"/>
      <c r="AJ123" s="451"/>
      <c r="AK123" s="451"/>
      <c r="AL123" s="453"/>
      <c r="AM123" s="453"/>
      <c r="AN123" s="451"/>
      <c r="AO123" s="451"/>
      <c r="AP123" s="453"/>
      <c r="AQ123" s="453"/>
      <c r="AR123" s="451"/>
      <c r="AS123" s="453"/>
      <c r="AT123" s="453"/>
      <c r="AU123" s="451"/>
      <c r="AV123" s="453"/>
      <c r="AW123" s="453"/>
      <c r="AX123" s="451"/>
      <c r="AY123" s="453"/>
      <c r="AZ123" s="453"/>
      <c r="BA123" s="451"/>
      <c r="BB123" s="453"/>
      <c r="BC123" s="453"/>
      <c r="BD123" s="451"/>
      <c r="BE123" s="453"/>
      <c r="BF123" s="453"/>
      <c r="BG123" s="451"/>
      <c r="BH123" s="453"/>
      <c r="BI123" s="453"/>
    </row>
    <row r="124" spans="1:61">
      <c r="A124" s="465"/>
      <c r="B124" s="466"/>
      <c r="C124" s="466"/>
      <c r="D124" s="467"/>
      <c r="E124" s="468" t="str">
        <f xml:space="preserve"> InpR!E$48</f>
        <v>Outturn revenue from export 2 (2017-18 FYA CPIH deflated)</v>
      </c>
      <c r="F124" s="468">
        <f xml:space="preserve"> InpR!F$48</f>
        <v>0</v>
      </c>
      <c r="G124" s="468" t="str">
        <f xml:space="preserve"> InpR!G$48</f>
        <v xml:space="preserve">£m </v>
      </c>
      <c r="H124" s="379">
        <f xml:space="preserve"> InpR!H$48</f>
        <v>0</v>
      </c>
      <c r="I124" s="379">
        <f xml:space="preserve"> InpR!I$48</f>
        <v>0</v>
      </c>
      <c r="J124" s="379">
        <f xml:space="preserve"> InpR!J$48</f>
        <v>0</v>
      </c>
      <c r="K124" s="379">
        <f xml:space="preserve"> InpR!K$48</f>
        <v>0</v>
      </c>
      <c r="L124" s="379">
        <f xml:space="preserve"> InpR!L$48</f>
        <v>0</v>
      </c>
      <c r="M124" s="379">
        <f xml:space="preserve"> InpR!M$48</f>
        <v>0</v>
      </c>
      <c r="N124" s="379">
        <f xml:space="preserve"> InpR!N$48</f>
        <v>0</v>
      </c>
      <c r="O124" s="379">
        <f xml:space="preserve"> InpR!O$48</f>
        <v>0</v>
      </c>
      <c r="P124" s="379">
        <f xml:space="preserve"> InpR!P$48</f>
        <v>0</v>
      </c>
      <c r="Q124" s="379">
        <f xml:space="preserve"> InpR!Q$48</f>
        <v>0</v>
      </c>
      <c r="R124" s="379">
        <f xml:space="preserve"> InpR!R$48</f>
        <v>0</v>
      </c>
      <c r="S124" s="379">
        <f xml:space="preserve"> InpR!S$48</f>
        <v>0</v>
      </c>
      <c r="T124" s="379">
        <f xml:space="preserve"> InpR!T$48</f>
        <v>0</v>
      </c>
      <c r="U124" s="379">
        <f xml:space="preserve"> InpR!U$48</f>
        <v>0</v>
      </c>
      <c r="V124" s="379">
        <f xml:space="preserve"> InpR!V$48</f>
        <v>0</v>
      </c>
      <c r="W124" s="379">
        <f xml:space="preserve"> InpR!W$48</f>
        <v>0</v>
      </c>
      <c r="X124" s="379">
        <f xml:space="preserve"> InpR!X$48</f>
        <v>0</v>
      </c>
      <c r="Y124" s="379">
        <f xml:space="preserve"> InpR!Y$48</f>
        <v>0</v>
      </c>
      <c r="Z124" s="379">
        <f xml:space="preserve"> InpR!Z$48</f>
        <v>0</v>
      </c>
      <c r="AA124" s="379">
        <f xml:space="preserve"> InpR!AA$48</f>
        <v>0</v>
      </c>
      <c r="AB124" s="379">
        <f xml:space="preserve"> InpR!AB$48</f>
        <v>0</v>
      </c>
      <c r="AC124" s="379">
        <f xml:space="preserve"> InpR!AC$48</f>
        <v>0</v>
      </c>
      <c r="AD124" s="379">
        <f xml:space="preserve"> InpR!AD$48</f>
        <v>0</v>
      </c>
      <c r="AE124" s="379">
        <f xml:space="preserve"> InpR!AE$48</f>
        <v>0</v>
      </c>
      <c r="AF124" s="379">
        <f xml:space="preserve"> InpR!AF$48</f>
        <v>0</v>
      </c>
      <c r="AG124" s="379">
        <f xml:space="preserve"> InpR!AG$48</f>
        <v>0</v>
      </c>
      <c r="AH124" s="379">
        <f xml:space="preserve"> InpR!AH$48</f>
        <v>0</v>
      </c>
      <c r="AI124" s="379">
        <f xml:space="preserve"> InpR!AI$48</f>
        <v>0</v>
      </c>
      <c r="AJ124" s="379">
        <f xml:space="preserve"> InpR!AJ$48</f>
        <v>0</v>
      </c>
      <c r="AK124" s="379">
        <f xml:space="preserve"> InpR!AK$48</f>
        <v>0</v>
      </c>
      <c r="AL124" s="379">
        <f xml:space="preserve"> InpR!AL$48</f>
        <v>0</v>
      </c>
      <c r="AM124" s="379">
        <f xml:space="preserve"> InpR!AM$48</f>
        <v>0</v>
      </c>
      <c r="AN124" s="379">
        <f xml:space="preserve"> InpR!AN$48</f>
        <v>0</v>
      </c>
      <c r="AO124" s="379">
        <f xml:space="preserve"> InpR!AO$48</f>
        <v>0</v>
      </c>
      <c r="AP124" s="379">
        <f xml:space="preserve"> InpR!AP$48</f>
        <v>0</v>
      </c>
      <c r="AQ124" s="379">
        <f xml:space="preserve"> InpR!AQ$48</f>
        <v>0</v>
      </c>
      <c r="AR124" s="379">
        <f xml:space="preserve"> InpR!AR$48</f>
        <v>0</v>
      </c>
      <c r="AS124" s="379">
        <f xml:space="preserve"> InpR!AS$48</f>
        <v>0</v>
      </c>
      <c r="AT124" s="379">
        <f xml:space="preserve"> InpR!AT$48</f>
        <v>0</v>
      </c>
      <c r="AU124" s="379">
        <f xml:space="preserve"> InpR!AU$48</f>
        <v>0</v>
      </c>
      <c r="AV124" s="379">
        <f xml:space="preserve"> InpR!AV$48</f>
        <v>0</v>
      </c>
      <c r="AW124" s="379">
        <f xml:space="preserve"> InpR!AW$48</f>
        <v>0</v>
      </c>
      <c r="AX124" s="379">
        <f xml:space="preserve"> InpR!AX$48</f>
        <v>0</v>
      </c>
      <c r="AY124" s="379">
        <f xml:space="preserve"> InpR!AY$48</f>
        <v>0</v>
      </c>
      <c r="AZ124" s="379">
        <f xml:space="preserve"> InpR!AZ$48</f>
        <v>0</v>
      </c>
      <c r="BA124" s="379">
        <f xml:space="preserve"> InpR!BA$48</f>
        <v>0</v>
      </c>
      <c r="BB124" s="379">
        <f xml:space="preserve"> InpR!BB$48</f>
        <v>0</v>
      </c>
      <c r="BC124" s="379">
        <f xml:space="preserve"> InpR!BC$48</f>
        <v>0</v>
      </c>
      <c r="BD124" s="379">
        <f xml:space="preserve"> InpR!BD$48</f>
        <v>0</v>
      </c>
      <c r="BE124" s="379">
        <f xml:space="preserve"> InpR!BE$48</f>
        <v>0</v>
      </c>
      <c r="BF124" s="379">
        <f xml:space="preserve"> InpR!BF$48</f>
        <v>0</v>
      </c>
      <c r="BG124" s="379">
        <f xml:space="preserve"> InpR!BG$48</f>
        <v>0</v>
      </c>
      <c r="BH124" s="379">
        <f xml:space="preserve"> InpR!BH$48</f>
        <v>0</v>
      </c>
      <c r="BI124" s="379">
        <f xml:space="preserve"> InpR!BI$48</f>
        <v>0</v>
      </c>
    </row>
    <row r="125" spans="1:61">
      <c r="A125" s="465"/>
      <c r="B125" s="466"/>
      <c r="C125" s="466"/>
      <c r="D125" s="467"/>
      <c r="E125" s="468" t="str">
        <f xml:space="preserve"> InpR!E$49</f>
        <v>Outturn cost (inclusive of return on capital) of export 2 (2017-18 FYA CPIH deflated)</v>
      </c>
      <c r="F125" s="468">
        <f xml:space="preserve"> InpR!F$49</f>
        <v>0</v>
      </c>
      <c r="G125" s="468" t="str">
        <f xml:space="preserve"> InpR!G$49</f>
        <v xml:space="preserve">£m </v>
      </c>
      <c r="H125" s="379">
        <f xml:space="preserve"> InpR!H$49</f>
        <v>0</v>
      </c>
      <c r="I125" s="379">
        <f xml:space="preserve"> InpR!I$49</f>
        <v>0</v>
      </c>
      <c r="J125" s="379">
        <f xml:space="preserve"> InpR!J$49</f>
        <v>0</v>
      </c>
      <c r="K125" s="379">
        <f xml:space="preserve"> InpR!K$49</f>
        <v>0</v>
      </c>
      <c r="L125" s="379">
        <f xml:space="preserve"> InpR!L$49</f>
        <v>0</v>
      </c>
      <c r="M125" s="379">
        <f xml:space="preserve"> InpR!M$49</f>
        <v>0</v>
      </c>
      <c r="N125" s="379">
        <f xml:space="preserve"> InpR!N$49</f>
        <v>0</v>
      </c>
      <c r="O125" s="379">
        <f xml:space="preserve"> InpR!O$49</f>
        <v>0</v>
      </c>
      <c r="P125" s="379">
        <f xml:space="preserve"> InpR!P$49</f>
        <v>0</v>
      </c>
      <c r="Q125" s="379">
        <f xml:space="preserve"> InpR!Q$49</f>
        <v>0</v>
      </c>
      <c r="R125" s="379">
        <f xml:space="preserve"> InpR!R$49</f>
        <v>0</v>
      </c>
      <c r="S125" s="379">
        <f xml:space="preserve"> InpR!S$49</f>
        <v>0</v>
      </c>
      <c r="T125" s="379">
        <f xml:space="preserve"> InpR!T$49</f>
        <v>0</v>
      </c>
      <c r="U125" s="379">
        <f xml:space="preserve"> InpR!U$49</f>
        <v>0</v>
      </c>
      <c r="V125" s="379">
        <f xml:space="preserve"> InpR!V$49</f>
        <v>0</v>
      </c>
      <c r="W125" s="379">
        <f xml:space="preserve"> InpR!W$49</f>
        <v>0</v>
      </c>
      <c r="X125" s="379">
        <f xml:space="preserve"> InpR!X$49</f>
        <v>0</v>
      </c>
      <c r="Y125" s="379">
        <f xml:space="preserve"> InpR!Y$49</f>
        <v>0</v>
      </c>
      <c r="Z125" s="379">
        <f xml:space="preserve"> InpR!Z$49</f>
        <v>0</v>
      </c>
      <c r="AA125" s="379">
        <f xml:space="preserve"> InpR!AA$49</f>
        <v>0</v>
      </c>
      <c r="AB125" s="379">
        <f xml:space="preserve"> InpR!AB$49</f>
        <v>0</v>
      </c>
      <c r="AC125" s="379">
        <f xml:space="preserve"> InpR!AC$49</f>
        <v>0</v>
      </c>
      <c r="AD125" s="379">
        <f xml:space="preserve"> InpR!AD$49</f>
        <v>0</v>
      </c>
      <c r="AE125" s="379">
        <f xml:space="preserve"> InpR!AE$49</f>
        <v>0</v>
      </c>
      <c r="AF125" s="379">
        <f xml:space="preserve"> InpR!AF$49</f>
        <v>0</v>
      </c>
      <c r="AG125" s="379">
        <f xml:space="preserve"> InpR!AG$49</f>
        <v>0</v>
      </c>
      <c r="AH125" s="379">
        <f xml:space="preserve"> InpR!AH$49</f>
        <v>0</v>
      </c>
      <c r="AI125" s="379">
        <f xml:space="preserve"> InpR!AI$49</f>
        <v>0</v>
      </c>
      <c r="AJ125" s="379">
        <f xml:space="preserve"> InpR!AJ$49</f>
        <v>0</v>
      </c>
      <c r="AK125" s="379">
        <f xml:space="preserve"> InpR!AK$49</f>
        <v>0</v>
      </c>
      <c r="AL125" s="379">
        <f xml:space="preserve"> InpR!AL$49</f>
        <v>0</v>
      </c>
      <c r="AM125" s="379">
        <f xml:space="preserve"> InpR!AM$49</f>
        <v>0</v>
      </c>
      <c r="AN125" s="379">
        <f xml:space="preserve"> InpR!AN$49</f>
        <v>0</v>
      </c>
      <c r="AO125" s="379">
        <f xml:space="preserve"> InpR!AO$49</f>
        <v>0</v>
      </c>
      <c r="AP125" s="379">
        <f xml:space="preserve"> InpR!AP$49</f>
        <v>0</v>
      </c>
      <c r="AQ125" s="379">
        <f xml:space="preserve"> InpR!AQ$49</f>
        <v>0</v>
      </c>
      <c r="AR125" s="379">
        <f xml:space="preserve"> InpR!AR$49</f>
        <v>0</v>
      </c>
      <c r="AS125" s="379">
        <f xml:space="preserve"> InpR!AS$49</f>
        <v>0</v>
      </c>
      <c r="AT125" s="379">
        <f xml:space="preserve"> InpR!AT$49</f>
        <v>0</v>
      </c>
      <c r="AU125" s="379">
        <f xml:space="preserve"> InpR!AU$49</f>
        <v>0</v>
      </c>
      <c r="AV125" s="379">
        <f xml:space="preserve"> InpR!AV$49</f>
        <v>0</v>
      </c>
      <c r="AW125" s="379">
        <f xml:space="preserve"> InpR!AW$49</f>
        <v>0</v>
      </c>
      <c r="AX125" s="379">
        <f xml:space="preserve"> InpR!AX$49</f>
        <v>0</v>
      </c>
      <c r="AY125" s="379">
        <f xml:space="preserve"> InpR!AY$49</f>
        <v>0</v>
      </c>
      <c r="AZ125" s="379">
        <f xml:space="preserve"> InpR!AZ$49</f>
        <v>0</v>
      </c>
      <c r="BA125" s="379">
        <f xml:space="preserve"> InpR!BA$49</f>
        <v>0</v>
      </c>
      <c r="BB125" s="379">
        <f xml:space="preserve"> InpR!BB$49</f>
        <v>0</v>
      </c>
      <c r="BC125" s="379">
        <f xml:space="preserve"> InpR!BC$49</f>
        <v>0</v>
      </c>
      <c r="BD125" s="379">
        <f xml:space="preserve"> InpR!BD$49</f>
        <v>0</v>
      </c>
      <c r="BE125" s="379">
        <f xml:space="preserve"> InpR!BE$49</f>
        <v>0</v>
      </c>
      <c r="BF125" s="379">
        <f xml:space="preserve"> InpR!BF$49</f>
        <v>0</v>
      </c>
      <c r="BG125" s="379">
        <f xml:space="preserve"> InpR!BG$49</f>
        <v>0</v>
      </c>
      <c r="BH125" s="379">
        <f xml:space="preserve"> InpR!BH$49</f>
        <v>0</v>
      </c>
      <c r="BI125" s="379">
        <f xml:space="preserve"> InpR!BI$49</f>
        <v>0</v>
      </c>
    </row>
    <row r="126" spans="1:61">
      <c r="A126" s="454"/>
      <c r="B126" s="449"/>
      <c r="C126" s="449"/>
      <c r="D126" s="455"/>
      <c r="E126" s="459" t="s">
        <v>258</v>
      </c>
      <c r="F126" s="453"/>
      <c r="G126" s="453" t="s">
        <v>105</v>
      </c>
      <c r="H126" s="141">
        <f xml:space="preserve"> SUM( K126:BI126 )</f>
        <v>0</v>
      </c>
      <c r="I126" s="123"/>
      <c r="J126" s="123">
        <f xml:space="preserve"> J124 - J125</f>
        <v>0</v>
      </c>
      <c r="K126" s="123">
        <f xml:space="preserve"> K124 - K125</f>
        <v>0</v>
      </c>
      <c r="L126" s="123">
        <f t="shared" ref="L126:BI126" si="42" xml:space="preserve"> L124 - L125</f>
        <v>0</v>
      </c>
      <c r="M126" s="123">
        <f t="shared" si="42"/>
        <v>0</v>
      </c>
      <c r="N126" s="123">
        <f t="shared" si="42"/>
        <v>0</v>
      </c>
      <c r="O126" s="123">
        <f t="shared" si="42"/>
        <v>0</v>
      </c>
      <c r="P126" s="123">
        <f t="shared" si="42"/>
        <v>0</v>
      </c>
      <c r="Q126" s="123">
        <f t="shared" si="42"/>
        <v>0</v>
      </c>
      <c r="R126" s="123">
        <f t="shared" si="42"/>
        <v>0</v>
      </c>
      <c r="S126" s="123">
        <f t="shared" si="42"/>
        <v>0</v>
      </c>
      <c r="T126" s="123">
        <f t="shared" si="42"/>
        <v>0</v>
      </c>
      <c r="U126" s="123">
        <f t="shared" si="42"/>
        <v>0</v>
      </c>
      <c r="V126" s="123">
        <f t="shared" si="42"/>
        <v>0</v>
      </c>
      <c r="W126" s="123">
        <f t="shared" si="42"/>
        <v>0</v>
      </c>
      <c r="X126" s="123">
        <f t="shared" si="42"/>
        <v>0</v>
      </c>
      <c r="Y126" s="123">
        <f t="shared" si="42"/>
        <v>0</v>
      </c>
      <c r="Z126" s="123">
        <f t="shared" si="42"/>
        <v>0</v>
      </c>
      <c r="AA126" s="123">
        <f t="shared" si="42"/>
        <v>0</v>
      </c>
      <c r="AB126" s="123">
        <f t="shared" si="42"/>
        <v>0</v>
      </c>
      <c r="AC126" s="123">
        <f t="shared" si="42"/>
        <v>0</v>
      </c>
      <c r="AD126" s="123">
        <f t="shared" si="42"/>
        <v>0</v>
      </c>
      <c r="AE126" s="123">
        <f t="shared" si="42"/>
        <v>0</v>
      </c>
      <c r="AF126" s="123">
        <f t="shared" si="42"/>
        <v>0</v>
      </c>
      <c r="AG126" s="123">
        <f t="shared" si="42"/>
        <v>0</v>
      </c>
      <c r="AH126" s="123">
        <f t="shared" si="42"/>
        <v>0</v>
      </c>
      <c r="AI126" s="123">
        <f t="shared" si="42"/>
        <v>0</v>
      </c>
      <c r="AJ126" s="123">
        <f t="shared" si="42"/>
        <v>0</v>
      </c>
      <c r="AK126" s="123">
        <f t="shared" si="42"/>
        <v>0</v>
      </c>
      <c r="AL126" s="123">
        <f t="shared" si="42"/>
        <v>0</v>
      </c>
      <c r="AM126" s="123">
        <f t="shared" si="42"/>
        <v>0</v>
      </c>
      <c r="AN126" s="123">
        <f t="shared" si="42"/>
        <v>0</v>
      </c>
      <c r="AO126" s="123">
        <f t="shared" si="42"/>
        <v>0</v>
      </c>
      <c r="AP126" s="123">
        <f t="shared" si="42"/>
        <v>0</v>
      </c>
      <c r="AQ126" s="123">
        <f t="shared" si="42"/>
        <v>0</v>
      </c>
      <c r="AR126" s="123">
        <f t="shared" si="42"/>
        <v>0</v>
      </c>
      <c r="AS126" s="123">
        <f t="shared" si="42"/>
        <v>0</v>
      </c>
      <c r="AT126" s="123">
        <f t="shared" si="42"/>
        <v>0</v>
      </c>
      <c r="AU126" s="123">
        <f t="shared" si="42"/>
        <v>0</v>
      </c>
      <c r="AV126" s="123">
        <f t="shared" si="42"/>
        <v>0</v>
      </c>
      <c r="AW126" s="123">
        <f t="shared" si="42"/>
        <v>0</v>
      </c>
      <c r="AX126" s="123">
        <f t="shared" si="42"/>
        <v>0</v>
      </c>
      <c r="AY126" s="123">
        <f t="shared" si="42"/>
        <v>0</v>
      </c>
      <c r="AZ126" s="123">
        <f t="shared" si="42"/>
        <v>0</v>
      </c>
      <c r="BA126" s="123">
        <f t="shared" si="42"/>
        <v>0</v>
      </c>
      <c r="BB126" s="123">
        <f t="shared" si="42"/>
        <v>0</v>
      </c>
      <c r="BC126" s="123">
        <f t="shared" si="42"/>
        <v>0</v>
      </c>
      <c r="BD126" s="123">
        <f t="shared" si="42"/>
        <v>0</v>
      </c>
      <c r="BE126" s="123">
        <f t="shared" si="42"/>
        <v>0</v>
      </c>
      <c r="BF126" s="123">
        <f t="shared" si="42"/>
        <v>0</v>
      </c>
      <c r="BG126" s="123">
        <f t="shared" si="42"/>
        <v>0</v>
      </c>
      <c r="BH126" s="123">
        <f t="shared" si="42"/>
        <v>0</v>
      </c>
      <c r="BI126" s="123">
        <f t="shared" si="42"/>
        <v>0</v>
      </c>
    </row>
    <row r="127" spans="1:61">
      <c r="A127" s="448"/>
      <c r="B127" s="449"/>
      <c r="C127" s="449"/>
      <c r="D127" s="450"/>
      <c r="E127" s="452"/>
      <c r="F127" s="451"/>
      <c r="G127" s="451"/>
      <c r="H127" s="451"/>
      <c r="I127" s="452"/>
      <c r="J127" s="451"/>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2"/>
      <c r="BA127" s="452"/>
      <c r="BB127" s="452"/>
      <c r="BC127" s="452"/>
      <c r="BD127" s="452"/>
      <c r="BE127" s="452"/>
      <c r="BF127" s="452"/>
      <c r="BG127" s="452"/>
      <c r="BH127" s="452"/>
      <c r="BI127" s="452"/>
    </row>
    <row r="128" spans="1:61">
      <c r="A128" s="448"/>
      <c r="B128" s="449"/>
      <c r="C128" s="449"/>
      <c r="D128" s="450"/>
      <c r="E128" s="452" t="str">
        <f t="shared" ref="E128:AJ128" si="43" xml:space="preserve"> E$126</f>
        <v>Economic profit for export 2 (2017-18 FYA CPIH deflated)</v>
      </c>
      <c r="F128" s="452">
        <f t="shared" si="43"/>
        <v>0</v>
      </c>
      <c r="G128" s="452" t="str">
        <f t="shared" si="43"/>
        <v>£m</v>
      </c>
      <c r="H128" s="121">
        <f t="shared" si="43"/>
        <v>0</v>
      </c>
      <c r="I128" s="121">
        <f t="shared" si="43"/>
        <v>0</v>
      </c>
      <c r="J128" s="121">
        <f t="shared" si="43"/>
        <v>0</v>
      </c>
      <c r="K128" s="121">
        <f t="shared" si="43"/>
        <v>0</v>
      </c>
      <c r="L128" s="121">
        <f t="shared" si="43"/>
        <v>0</v>
      </c>
      <c r="M128" s="121">
        <f t="shared" si="43"/>
        <v>0</v>
      </c>
      <c r="N128" s="121">
        <f t="shared" si="43"/>
        <v>0</v>
      </c>
      <c r="O128" s="121">
        <f t="shared" si="43"/>
        <v>0</v>
      </c>
      <c r="P128" s="121">
        <f t="shared" si="43"/>
        <v>0</v>
      </c>
      <c r="Q128" s="121">
        <f t="shared" si="43"/>
        <v>0</v>
      </c>
      <c r="R128" s="121">
        <f t="shared" si="43"/>
        <v>0</v>
      </c>
      <c r="S128" s="121">
        <f t="shared" si="43"/>
        <v>0</v>
      </c>
      <c r="T128" s="121">
        <f t="shared" si="43"/>
        <v>0</v>
      </c>
      <c r="U128" s="121">
        <f t="shared" si="43"/>
        <v>0</v>
      </c>
      <c r="V128" s="121">
        <f t="shared" si="43"/>
        <v>0</v>
      </c>
      <c r="W128" s="121">
        <f t="shared" si="43"/>
        <v>0</v>
      </c>
      <c r="X128" s="121">
        <f t="shared" si="43"/>
        <v>0</v>
      </c>
      <c r="Y128" s="121">
        <f t="shared" si="43"/>
        <v>0</v>
      </c>
      <c r="Z128" s="121">
        <f t="shared" si="43"/>
        <v>0</v>
      </c>
      <c r="AA128" s="121">
        <f t="shared" si="43"/>
        <v>0</v>
      </c>
      <c r="AB128" s="121">
        <f t="shared" si="43"/>
        <v>0</v>
      </c>
      <c r="AC128" s="121">
        <f t="shared" si="43"/>
        <v>0</v>
      </c>
      <c r="AD128" s="121">
        <f t="shared" si="43"/>
        <v>0</v>
      </c>
      <c r="AE128" s="121">
        <f t="shared" si="43"/>
        <v>0</v>
      </c>
      <c r="AF128" s="121">
        <f t="shared" si="43"/>
        <v>0</v>
      </c>
      <c r="AG128" s="121">
        <f t="shared" si="43"/>
        <v>0</v>
      </c>
      <c r="AH128" s="121">
        <f t="shared" si="43"/>
        <v>0</v>
      </c>
      <c r="AI128" s="121">
        <f t="shared" si="43"/>
        <v>0</v>
      </c>
      <c r="AJ128" s="121">
        <f t="shared" si="43"/>
        <v>0</v>
      </c>
      <c r="AK128" s="121">
        <f t="shared" ref="AK128:BI128" si="44" xml:space="preserve"> AK$126</f>
        <v>0</v>
      </c>
      <c r="AL128" s="121">
        <f t="shared" si="44"/>
        <v>0</v>
      </c>
      <c r="AM128" s="121">
        <f t="shared" si="44"/>
        <v>0</v>
      </c>
      <c r="AN128" s="121">
        <f t="shared" si="44"/>
        <v>0</v>
      </c>
      <c r="AO128" s="121">
        <f t="shared" si="44"/>
        <v>0</v>
      </c>
      <c r="AP128" s="121">
        <f t="shared" si="44"/>
        <v>0</v>
      </c>
      <c r="AQ128" s="121">
        <f t="shared" si="44"/>
        <v>0</v>
      </c>
      <c r="AR128" s="121">
        <f t="shared" si="44"/>
        <v>0</v>
      </c>
      <c r="AS128" s="121">
        <f t="shared" si="44"/>
        <v>0</v>
      </c>
      <c r="AT128" s="121">
        <f t="shared" si="44"/>
        <v>0</v>
      </c>
      <c r="AU128" s="121">
        <f t="shared" si="44"/>
        <v>0</v>
      </c>
      <c r="AV128" s="121">
        <f t="shared" si="44"/>
        <v>0</v>
      </c>
      <c r="AW128" s="121">
        <f t="shared" si="44"/>
        <v>0</v>
      </c>
      <c r="AX128" s="121">
        <f t="shared" si="44"/>
        <v>0</v>
      </c>
      <c r="AY128" s="121">
        <f t="shared" si="44"/>
        <v>0</v>
      </c>
      <c r="AZ128" s="121">
        <f t="shared" si="44"/>
        <v>0</v>
      </c>
      <c r="BA128" s="121">
        <f t="shared" si="44"/>
        <v>0</v>
      </c>
      <c r="BB128" s="121">
        <f t="shared" si="44"/>
        <v>0</v>
      </c>
      <c r="BC128" s="121">
        <f t="shared" si="44"/>
        <v>0</v>
      </c>
      <c r="BD128" s="121">
        <f t="shared" si="44"/>
        <v>0</v>
      </c>
      <c r="BE128" s="121">
        <f t="shared" si="44"/>
        <v>0</v>
      </c>
      <c r="BF128" s="121">
        <f t="shared" si="44"/>
        <v>0</v>
      </c>
      <c r="BG128" s="121">
        <f t="shared" si="44"/>
        <v>0</v>
      </c>
      <c r="BH128" s="121">
        <f t="shared" si="44"/>
        <v>0</v>
      </c>
      <c r="BI128" s="121">
        <f t="shared" si="44"/>
        <v>0</v>
      </c>
    </row>
    <row r="129" spans="1:61">
      <c r="A129" s="460"/>
      <c r="B129" s="461"/>
      <c r="C129" s="461"/>
      <c r="D129" s="462"/>
      <c r="E129" s="452" t="str">
        <f xml:space="preserve"> E$16</f>
        <v>Discount factor for year</v>
      </c>
      <c r="F129" s="452">
        <f t="shared" ref="F129:BI129" si="45" xml:space="preserve"> F$16</f>
        <v>0</v>
      </c>
      <c r="G129" s="452" t="str">
        <f t="shared" si="45"/>
        <v>Factor</v>
      </c>
      <c r="H129" s="121">
        <f t="shared" si="45"/>
        <v>0</v>
      </c>
      <c r="I129" s="121">
        <f t="shared" si="45"/>
        <v>0</v>
      </c>
      <c r="J129" s="121">
        <f t="shared" si="45"/>
        <v>1</v>
      </c>
      <c r="K129" s="121">
        <f t="shared" si="45"/>
        <v>1</v>
      </c>
      <c r="L129" s="121">
        <f t="shared" si="45"/>
        <v>1</v>
      </c>
      <c r="M129" s="121">
        <f t="shared" si="45"/>
        <v>1</v>
      </c>
      <c r="N129" s="121">
        <f t="shared" si="45"/>
        <v>1</v>
      </c>
      <c r="O129" s="121">
        <f t="shared" si="45"/>
        <v>1</v>
      </c>
      <c r="P129" s="121">
        <f t="shared" si="45"/>
        <v>1</v>
      </c>
      <c r="Q129" s="121">
        <f t="shared" si="45"/>
        <v>1</v>
      </c>
      <c r="R129" s="121">
        <f t="shared" si="45"/>
        <v>1</v>
      </c>
      <c r="S129" s="121">
        <f t="shared" si="45"/>
        <v>1</v>
      </c>
      <c r="T129" s="121">
        <f t="shared" si="45"/>
        <v>1</v>
      </c>
      <c r="U129" s="121">
        <f t="shared" si="45"/>
        <v>1</v>
      </c>
      <c r="V129" s="121">
        <f t="shared" si="45"/>
        <v>1</v>
      </c>
      <c r="W129" s="121">
        <f t="shared" si="45"/>
        <v>1</v>
      </c>
      <c r="X129" s="121">
        <f t="shared" si="45"/>
        <v>1</v>
      </c>
      <c r="Y129" s="121">
        <f t="shared" si="45"/>
        <v>1</v>
      </c>
      <c r="Z129" s="121">
        <f t="shared" si="45"/>
        <v>1</v>
      </c>
      <c r="AA129" s="121">
        <f t="shared" si="45"/>
        <v>1</v>
      </c>
      <c r="AB129" s="121">
        <f t="shared" si="45"/>
        <v>1</v>
      </c>
      <c r="AC129" s="121">
        <f t="shared" si="45"/>
        <v>1</v>
      </c>
      <c r="AD129" s="121">
        <f t="shared" si="45"/>
        <v>1</v>
      </c>
      <c r="AE129" s="121">
        <f t="shared" si="45"/>
        <v>1</v>
      </c>
      <c r="AF129" s="121">
        <f t="shared" si="45"/>
        <v>1</v>
      </c>
      <c r="AG129" s="121">
        <f t="shared" si="45"/>
        <v>1</v>
      </c>
      <c r="AH129" s="121">
        <f t="shared" si="45"/>
        <v>1</v>
      </c>
      <c r="AI129" s="121">
        <f t="shared" si="45"/>
        <v>1</v>
      </c>
      <c r="AJ129" s="121">
        <f t="shared" si="45"/>
        <v>1</v>
      </c>
      <c r="AK129" s="121">
        <f t="shared" si="45"/>
        <v>1</v>
      </c>
      <c r="AL129" s="121">
        <f t="shared" si="45"/>
        <v>1</v>
      </c>
      <c r="AM129" s="121">
        <f t="shared" si="45"/>
        <v>1</v>
      </c>
      <c r="AN129" s="121">
        <f t="shared" si="45"/>
        <v>1</v>
      </c>
      <c r="AO129" s="121">
        <f t="shared" si="45"/>
        <v>1</v>
      </c>
      <c r="AP129" s="121">
        <f t="shared" si="45"/>
        <v>1</v>
      </c>
      <c r="AQ129" s="121">
        <f t="shared" si="45"/>
        <v>1</v>
      </c>
      <c r="AR129" s="121">
        <f t="shared" si="45"/>
        <v>1</v>
      </c>
      <c r="AS129" s="121">
        <f t="shared" si="45"/>
        <v>1</v>
      </c>
      <c r="AT129" s="121">
        <f t="shared" si="45"/>
        <v>1</v>
      </c>
      <c r="AU129" s="121">
        <f t="shared" si="45"/>
        <v>1</v>
      </c>
      <c r="AV129" s="121">
        <f t="shared" si="45"/>
        <v>1</v>
      </c>
      <c r="AW129" s="121">
        <f t="shared" si="45"/>
        <v>1</v>
      </c>
      <c r="AX129" s="121">
        <f t="shared" si="45"/>
        <v>1</v>
      </c>
      <c r="AY129" s="121">
        <f t="shared" si="45"/>
        <v>1</v>
      </c>
      <c r="AZ129" s="121">
        <f t="shared" si="45"/>
        <v>1</v>
      </c>
      <c r="BA129" s="121">
        <f t="shared" si="45"/>
        <v>1</v>
      </c>
      <c r="BB129" s="121">
        <f t="shared" si="45"/>
        <v>1</v>
      </c>
      <c r="BC129" s="121">
        <f t="shared" si="45"/>
        <v>1</v>
      </c>
      <c r="BD129" s="121">
        <f t="shared" si="45"/>
        <v>1</v>
      </c>
      <c r="BE129" s="121">
        <f t="shared" si="45"/>
        <v>1</v>
      </c>
      <c r="BF129" s="121">
        <f t="shared" si="45"/>
        <v>1</v>
      </c>
      <c r="BG129" s="121">
        <f t="shared" si="45"/>
        <v>1</v>
      </c>
      <c r="BH129" s="121">
        <f t="shared" si="45"/>
        <v>1</v>
      </c>
      <c r="BI129" s="121">
        <f t="shared" si="45"/>
        <v>1</v>
      </c>
    </row>
    <row r="130" spans="1:61">
      <c r="A130" s="448"/>
      <c r="B130" s="449"/>
      <c r="C130" s="449"/>
      <c r="D130" s="450"/>
      <c r="E130" s="452" t="s">
        <v>259</v>
      </c>
      <c r="F130" s="451"/>
      <c r="G130" s="451" t="s">
        <v>105</v>
      </c>
      <c r="H130" s="121">
        <f>SUM(K130:BI130)</f>
        <v>0</v>
      </c>
      <c r="I130" s="121"/>
      <c r="J130" s="121">
        <f xml:space="preserve"> J128 * J129</f>
        <v>0</v>
      </c>
      <c r="K130" s="121">
        <f t="shared" ref="K130:BI130" si="46" xml:space="preserve"> K128 * K129</f>
        <v>0</v>
      </c>
      <c r="L130" s="121">
        <f t="shared" si="46"/>
        <v>0</v>
      </c>
      <c r="M130" s="121">
        <f t="shared" si="46"/>
        <v>0</v>
      </c>
      <c r="N130" s="121">
        <f t="shared" si="46"/>
        <v>0</v>
      </c>
      <c r="O130" s="121">
        <f t="shared" si="46"/>
        <v>0</v>
      </c>
      <c r="P130" s="121">
        <f t="shared" si="46"/>
        <v>0</v>
      </c>
      <c r="Q130" s="121">
        <f t="shared" si="46"/>
        <v>0</v>
      </c>
      <c r="R130" s="121">
        <f t="shared" si="46"/>
        <v>0</v>
      </c>
      <c r="S130" s="121">
        <f t="shared" si="46"/>
        <v>0</v>
      </c>
      <c r="T130" s="121">
        <f t="shared" si="46"/>
        <v>0</v>
      </c>
      <c r="U130" s="121">
        <f t="shared" si="46"/>
        <v>0</v>
      </c>
      <c r="V130" s="121">
        <f t="shared" si="46"/>
        <v>0</v>
      </c>
      <c r="W130" s="121">
        <f t="shared" si="46"/>
        <v>0</v>
      </c>
      <c r="X130" s="121">
        <f t="shared" si="46"/>
        <v>0</v>
      </c>
      <c r="Y130" s="121">
        <f t="shared" si="46"/>
        <v>0</v>
      </c>
      <c r="Z130" s="121">
        <f t="shared" si="46"/>
        <v>0</v>
      </c>
      <c r="AA130" s="121">
        <f t="shared" si="46"/>
        <v>0</v>
      </c>
      <c r="AB130" s="121">
        <f t="shared" si="46"/>
        <v>0</v>
      </c>
      <c r="AC130" s="121">
        <f t="shared" si="46"/>
        <v>0</v>
      </c>
      <c r="AD130" s="121">
        <f t="shared" si="46"/>
        <v>0</v>
      </c>
      <c r="AE130" s="121">
        <f t="shared" si="46"/>
        <v>0</v>
      </c>
      <c r="AF130" s="121">
        <f t="shared" si="46"/>
        <v>0</v>
      </c>
      <c r="AG130" s="121">
        <f t="shared" si="46"/>
        <v>0</v>
      </c>
      <c r="AH130" s="121">
        <f t="shared" si="46"/>
        <v>0</v>
      </c>
      <c r="AI130" s="121">
        <f t="shared" si="46"/>
        <v>0</v>
      </c>
      <c r="AJ130" s="121">
        <f t="shared" si="46"/>
        <v>0</v>
      </c>
      <c r="AK130" s="121">
        <f t="shared" si="46"/>
        <v>0</v>
      </c>
      <c r="AL130" s="121">
        <f t="shared" si="46"/>
        <v>0</v>
      </c>
      <c r="AM130" s="121">
        <f t="shared" si="46"/>
        <v>0</v>
      </c>
      <c r="AN130" s="121">
        <f t="shared" si="46"/>
        <v>0</v>
      </c>
      <c r="AO130" s="121">
        <f t="shared" si="46"/>
        <v>0</v>
      </c>
      <c r="AP130" s="121">
        <f t="shared" si="46"/>
        <v>0</v>
      </c>
      <c r="AQ130" s="121">
        <f t="shared" si="46"/>
        <v>0</v>
      </c>
      <c r="AR130" s="121">
        <f t="shared" si="46"/>
        <v>0</v>
      </c>
      <c r="AS130" s="121">
        <f t="shared" si="46"/>
        <v>0</v>
      </c>
      <c r="AT130" s="121">
        <f t="shared" si="46"/>
        <v>0</v>
      </c>
      <c r="AU130" s="121">
        <f t="shared" si="46"/>
        <v>0</v>
      </c>
      <c r="AV130" s="121">
        <f t="shared" si="46"/>
        <v>0</v>
      </c>
      <c r="AW130" s="121">
        <f t="shared" si="46"/>
        <v>0</v>
      </c>
      <c r="AX130" s="121">
        <f t="shared" si="46"/>
        <v>0</v>
      </c>
      <c r="AY130" s="121">
        <f t="shared" si="46"/>
        <v>0</v>
      </c>
      <c r="AZ130" s="121">
        <f t="shared" si="46"/>
        <v>0</v>
      </c>
      <c r="BA130" s="121">
        <f t="shared" si="46"/>
        <v>0</v>
      </c>
      <c r="BB130" s="121">
        <f t="shared" si="46"/>
        <v>0</v>
      </c>
      <c r="BC130" s="121">
        <f t="shared" si="46"/>
        <v>0</v>
      </c>
      <c r="BD130" s="121">
        <f t="shared" si="46"/>
        <v>0</v>
      </c>
      <c r="BE130" s="121">
        <f t="shared" si="46"/>
        <v>0</v>
      </c>
      <c r="BF130" s="121">
        <f t="shared" si="46"/>
        <v>0</v>
      </c>
      <c r="BG130" s="121">
        <f t="shared" si="46"/>
        <v>0</v>
      </c>
      <c r="BH130" s="121">
        <f t="shared" si="46"/>
        <v>0</v>
      </c>
      <c r="BI130" s="121">
        <f t="shared" si="46"/>
        <v>0</v>
      </c>
    </row>
    <row r="131" spans="1:61">
      <c r="A131" s="448"/>
      <c r="B131" s="449"/>
      <c r="C131" s="449"/>
      <c r="D131" s="450"/>
      <c r="E131" s="451"/>
      <c r="F131" s="451"/>
      <c r="G131" s="451"/>
      <c r="H131" s="451"/>
      <c r="I131" s="452"/>
      <c r="J131" s="451"/>
      <c r="K131" s="451"/>
      <c r="L131" s="451"/>
      <c r="M131" s="451"/>
      <c r="N131" s="451"/>
      <c r="O131" s="451"/>
      <c r="P131" s="451"/>
      <c r="Q131" s="451"/>
      <c r="R131" s="451"/>
      <c r="S131" s="451"/>
      <c r="T131" s="453"/>
      <c r="U131" s="453"/>
      <c r="V131" s="453"/>
      <c r="W131" s="453"/>
      <c r="X131" s="453"/>
      <c r="Y131" s="453"/>
      <c r="Z131" s="453"/>
      <c r="AA131" s="453"/>
      <c r="AB131" s="451"/>
      <c r="AC131" s="451"/>
      <c r="AD131" s="453"/>
      <c r="AE131" s="453"/>
      <c r="AF131" s="451"/>
      <c r="AG131" s="451"/>
      <c r="AH131" s="453"/>
      <c r="AI131" s="453"/>
      <c r="AJ131" s="451"/>
      <c r="AK131" s="451"/>
      <c r="AL131" s="453"/>
      <c r="AM131" s="453"/>
      <c r="AN131" s="451"/>
      <c r="AO131" s="451"/>
      <c r="AP131" s="453"/>
      <c r="AQ131" s="453"/>
      <c r="AR131" s="451"/>
      <c r="AS131" s="453"/>
      <c r="AT131" s="453"/>
      <c r="AU131" s="451"/>
      <c r="AV131" s="453"/>
      <c r="AW131" s="453"/>
      <c r="AX131" s="451"/>
      <c r="AY131" s="453"/>
      <c r="AZ131" s="453"/>
      <c r="BA131" s="451"/>
      <c r="BB131" s="453"/>
      <c r="BC131" s="453"/>
      <c r="BD131" s="451"/>
      <c r="BE131" s="453"/>
      <c r="BF131" s="453"/>
      <c r="BG131" s="451"/>
      <c r="BH131" s="453"/>
      <c r="BI131" s="453"/>
    </row>
    <row r="132" spans="1:61">
      <c r="A132" s="448"/>
      <c r="B132" s="449"/>
      <c r="C132" s="449"/>
      <c r="D132" s="450"/>
      <c r="E132" s="452" t="str">
        <f t="shared" ref="E132:AJ132" si="47" xml:space="preserve"> E$130</f>
        <v>Discounted economic profit for export 2 (2017-18 FYA CPIH deflated)</v>
      </c>
      <c r="F132" s="452">
        <f t="shared" si="47"/>
        <v>0</v>
      </c>
      <c r="G132" s="452" t="str">
        <f t="shared" si="47"/>
        <v>£m</v>
      </c>
      <c r="H132" s="121">
        <f t="shared" si="47"/>
        <v>0</v>
      </c>
      <c r="I132" s="452">
        <f t="shared" si="47"/>
        <v>0</v>
      </c>
      <c r="J132" s="121">
        <f t="shared" si="47"/>
        <v>0</v>
      </c>
      <c r="K132" s="121">
        <f t="shared" si="47"/>
        <v>0</v>
      </c>
      <c r="L132" s="121">
        <f t="shared" si="47"/>
        <v>0</v>
      </c>
      <c r="M132" s="121">
        <f t="shared" si="47"/>
        <v>0</v>
      </c>
      <c r="N132" s="121">
        <f t="shared" si="47"/>
        <v>0</v>
      </c>
      <c r="O132" s="121">
        <f t="shared" si="47"/>
        <v>0</v>
      </c>
      <c r="P132" s="121">
        <f t="shared" si="47"/>
        <v>0</v>
      </c>
      <c r="Q132" s="121">
        <f t="shared" si="47"/>
        <v>0</v>
      </c>
      <c r="R132" s="121">
        <f t="shared" si="47"/>
        <v>0</v>
      </c>
      <c r="S132" s="121">
        <f t="shared" si="47"/>
        <v>0</v>
      </c>
      <c r="T132" s="121">
        <f t="shared" si="47"/>
        <v>0</v>
      </c>
      <c r="U132" s="121">
        <f t="shared" si="47"/>
        <v>0</v>
      </c>
      <c r="V132" s="121">
        <f t="shared" si="47"/>
        <v>0</v>
      </c>
      <c r="W132" s="121">
        <f t="shared" si="47"/>
        <v>0</v>
      </c>
      <c r="X132" s="121">
        <f t="shared" si="47"/>
        <v>0</v>
      </c>
      <c r="Y132" s="121">
        <f t="shared" si="47"/>
        <v>0</v>
      </c>
      <c r="Z132" s="121">
        <f t="shared" si="47"/>
        <v>0</v>
      </c>
      <c r="AA132" s="121">
        <f t="shared" si="47"/>
        <v>0</v>
      </c>
      <c r="AB132" s="121">
        <f t="shared" si="47"/>
        <v>0</v>
      </c>
      <c r="AC132" s="121">
        <f t="shared" si="47"/>
        <v>0</v>
      </c>
      <c r="AD132" s="121">
        <f t="shared" si="47"/>
        <v>0</v>
      </c>
      <c r="AE132" s="121">
        <f t="shared" si="47"/>
        <v>0</v>
      </c>
      <c r="AF132" s="121">
        <f t="shared" si="47"/>
        <v>0</v>
      </c>
      <c r="AG132" s="121">
        <f t="shared" si="47"/>
        <v>0</v>
      </c>
      <c r="AH132" s="121">
        <f t="shared" si="47"/>
        <v>0</v>
      </c>
      <c r="AI132" s="121">
        <f t="shared" si="47"/>
        <v>0</v>
      </c>
      <c r="AJ132" s="121">
        <f t="shared" si="47"/>
        <v>0</v>
      </c>
      <c r="AK132" s="121">
        <f t="shared" ref="AK132:BI132" si="48" xml:space="preserve"> AK$130</f>
        <v>0</v>
      </c>
      <c r="AL132" s="121">
        <f t="shared" si="48"/>
        <v>0</v>
      </c>
      <c r="AM132" s="121">
        <f t="shared" si="48"/>
        <v>0</v>
      </c>
      <c r="AN132" s="121">
        <f t="shared" si="48"/>
        <v>0</v>
      </c>
      <c r="AO132" s="121">
        <f t="shared" si="48"/>
        <v>0</v>
      </c>
      <c r="AP132" s="121">
        <f t="shared" si="48"/>
        <v>0</v>
      </c>
      <c r="AQ132" s="121">
        <f t="shared" si="48"/>
        <v>0</v>
      </c>
      <c r="AR132" s="121">
        <f t="shared" si="48"/>
        <v>0</v>
      </c>
      <c r="AS132" s="121">
        <f t="shared" si="48"/>
        <v>0</v>
      </c>
      <c r="AT132" s="121">
        <f t="shared" si="48"/>
        <v>0</v>
      </c>
      <c r="AU132" s="121">
        <f t="shared" si="48"/>
        <v>0</v>
      </c>
      <c r="AV132" s="121">
        <f t="shared" si="48"/>
        <v>0</v>
      </c>
      <c r="AW132" s="121">
        <f t="shared" si="48"/>
        <v>0</v>
      </c>
      <c r="AX132" s="121">
        <f t="shared" si="48"/>
        <v>0</v>
      </c>
      <c r="AY132" s="121">
        <f t="shared" si="48"/>
        <v>0</v>
      </c>
      <c r="AZ132" s="121">
        <f t="shared" si="48"/>
        <v>0</v>
      </c>
      <c r="BA132" s="121">
        <f t="shared" si="48"/>
        <v>0</v>
      </c>
      <c r="BB132" s="121">
        <f t="shared" si="48"/>
        <v>0</v>
      </c>
      <c r="BC132" s="121">
        <f t="shared" si="48"/>
        <v>0</v>
      </c>
      <c r="BD132" s="121">
        <f t="shared" si="48"/>
        <v>0</v>
      </c>
      <c r="BE132" s="121">
        <f t="shared" si="48"/>
        <v>0</v>
      </c>
      <c r="BF132" s="121">
        <f t="shared" si="48"/>
        <v>0</v>
      </c>
      <c r="BG132" s="121">
        <f t="shared" si="48"/>
        <v>0</v>
      </c>
      <c r="BH132" s="121">
        <f t="shared" si="48"/>
        <v>0</v>
      </c>
      <c r="BI132" s="121">
        <f t="shared" si="48"/>
        <v>0</v>
      </c>
    </row>
    <row r="133" spans="1:61">
      <c r="A133" s="448"/>
      <c r="B133" s="449"/>
      <c r="C133" s="449"/>
      <c r="D133" s="450"/>
      <c r="E133" s="452" t="s">
        <v>260</v>
      </c>
      <c r="F133" s="139">
        <f xml:space="preserve"> SUM(J132:BI132)</f>
        <v>0</v>
      </c>
      <c r="G133" s="451" t="s">
        <v>105</v>
      </c>
      <c r="H133" s="451"/>
      <c r="I133" s="452"/>
      <c r="J133" s="451"/>
      <c r="K133" s="451"/>
      <c r="L133" s="451"/>
      <c r="M133" s="451"/>
      <c r="N133" s="451"/>
      <c r="O133" s="451"/>
      <c r="P133" s="451"/>
      <c r="Q133" s="451"/>
      <c r="R133" s="451"/>
      <c r="S133" s="451"/>
      <c r="T133" s="453"/>
      <c r="U133" s="453"/>
      <c r="V133" s="453"/>
      <c r="W133" s="453"/>
      <c r="X133" s="453"/>
      <c r="Y133" s="453"/>
      <c r="Z133" s="453"/>
      <c r="AA133" s="453"/>
      <c r="AB133" s="451"/>
      <c r="AC133" s="451"/>
      <c r="AD133" s="453"/>
      <c r="AE133" s="453"/>
      <c r="AF133" s="451"/>
      <c r="AG133" s="451"/>
      <c r="AH133" s="453"/>
      <c r="AI133" s="453"/>
      <c r="AJ133" s="451"/>
      <c r="AK133" s="451"/>
      <c r="AL133" s="453"/>
      <c r="AM133" s="453"/>
      <c r="AN133" s="451"/>
      <c r="AO133" s="451"/>
      <c r="AP133" s="453"/>
      <c r="AQ133" s="453"/>
      <c r="AR133" s="451"/>
      <c r="AS133" s="453"/>
      <c r="AT133" s="453"/>
      <c r="AU133" s="451"/>
      <c r="AV133" s="453"/>
      <c r="AW133" s="453"/>
      <c r="AX133" s="451"/>
      <c r="AY133" s="453"/>
      <c r="AZ133" s="453"/>
      <c r="BA133" s="451"/>
      <c r="BB133" s="453"/>
      <c r="BC133" s="453"/>
      <c r="BD133" s="451"/>
      <c r="BE133" s="453"/>
      <c r="BF133" s="453"/>
      <c r="BG133" s="451"/>
      <c r="BH133" s="453"/>
      <c r="BI133" s="453"/>
    </row>
    <row r="134" spans="1:61">
      <c r="A134" s="448"/>
      <c r="B134" s="449"/>
      <c r="C134" s="449"/>
      <c r="D134" s="450"/>
      <c r="E134" s="451"/>
      <c r="F134" s="451"/>
      <c r="G134" s="451"/>
      <c r="H134" s="451"/>
      <c r="I134" s="452"/>
      <c r="J134" s="451"/>
      <c r="K134" s="451"/>
      <c r="L134" s="451"/>
      <c r="M134" s="451"/>
      <c r="N134" s="451"/>
      <c r="O134" s="451"/>
      <c r="P134" s="451"/>
      <c r="Q134" s="451"/>
      <c r="R134" s="451"/>
      <c r="S134" s="451"/>
      <c r="T134" s="453"/>
      <c r="U134" s="453"/>
      <c r="V134" s="453"/>
      <c r="W134" s="453"/>
      <c r="X134" s="453"/>
      <c r="Y134" s="453"/>
      <c r="Z134" s="453"/>
      <c r="AA134" s="453"/>
      <c r="AB134" s="451"/>
      <c r="AC134" s="451"/>
      <c r="AD134" s="453"/>
      <c r="AE134" s="453"/>
      <c r="AF134" s="451"/>
      <c r="AG134" s="451"/>
      <c r="AH134" s="453"/>
      <c r="AI134" s="453"/>
      <c r="AJ134" s="451"/>
      <c r="AK134" s="451"/>
      <c r="AL134" s="453"/>
      <c r="AM134" s="453"/>
      <c r="AN134" s="451"/>
      <c r="AO134" s="451"/>
      <c r="AP134" s="453"/>
      <c r="AQ134" s="453"/>
      <c r="AR134" s="451"/>
      <c r="AS134" s="453"/>
      <c r="AT134" s="453"/>
      <c r="AU134" s="451"/>
      <c r="AV134" s="453"/>
      <c r="AW134" s="453"/>
      <c r="AX134" s="451"/>
      <c r="AY134" s="453"/>
      <c r="AZ134" s="453"/>
      <c r="BA134" s="451"/>
      <c r="BB134" s="453"/>
      <c r="BC134" s="453"/>
      <c r="BD134" s="451"/>
      <c r="BE134" s="453"/>
      <c r="BF134" s="453"/>
      <c r="BG134" s="451"/>
      <c r="BH134" s="453"/>
      <c r="BI134" s="453"/>
    </row>
    <row r="135" spans="1:61">
      <c r="A135" s="448"/>
      <c r="B135" s="449"/>
      <c r="C135" s="449"/>
      <c r="D135" s="450"/>
      <c r="E135" s="452" t="str">
        <f t="shared" ref="E135:AJ135" si="49" xml:space="preserve"> E$133</f>
        <v>Total NPV of economic profit for export 2 (2017-18 FYA CPIH deflated)</v>
      </c>
      <c r="F135" s="121">
        <f t="shared" si="49"/>
        <v>0</v>
      </c>
      <c r="G135" s="452" t="str">
        <f t="shared" si="49"/>
        <v>£m</v>
      </c>
      <c r="H135" s="452">
        <f t="shared" si="49"/>
        <v>0</v>
      </c>
      <c r="I135" s="452">
        <f t="shared" si="49"/>
        <v>0</v>
      </c>
      <c r="J135" s="452">
        <f t="shared" si="49"/>
        <v>0</v>
      </c>
      <c r="K135" s="452">
        <f t="shared" si="49"/>
        <v>0</v>
      </c>
      <c r="L135" s="452">
        <f t="shared" si="49"/>
        <v>0</v>
      </c>
      <c r="M135" s="452">
        <f t="shared" si="49"/>
        <v>0</v>
      </c>
      <c r="N135" s="452">
        <f t="shared" si="49"/>
        <v>0</v>
      </c>
      <c r="O135" s="452">
        <f t="shared" si="49"/>
        <v>0</v>
      </c>
      <c r="P135" s="452">
        <f t="shared" si="49"/>
        <v>0</v>
      </c>
      <c r="Q135" s="452">
        <f t="shared" si="49"/>
        <v>0</v>
      </c>
      <c r="R135" s="452">
        <f t="shared" si="49"/>
        <v>0</v>
      </c>
      <c r="S135" s="452">
        <f t="shared" si="49"/>
        <v>0</v>
      </c>
      <c r="T135" s="452">
        <f t="shared" si="49"/>
        <v>0</v>
      </c>
      <c r="U135" s="452">
        <f t="shared" si="49"/>
        <v>0</v>
      </c>
      <c r="V135" s="452">
        <f t="shared" si="49"/>
        <v>0</v>
      </c>
      <c r="W135" s="452">
        <f t="shared" si="49"/>
        <v>0</v>
      </c>
      <c r="X135" s="452">
        <f t="shared" si="49"/>
        <v>0</v>
      </c>
      <c r="Y135" s="452">
        <f t="shared" si="49"/>
        <v>0</v>
      </c>
      <c r="Z135" s="452">
        <f t="shared" si="49"/>
        <v>0</v>
      </c>
      <c r="AA135" s="452">
        <f t="shared" si="49"/>
        <v>0</v>
      </c>
      <c r="AB135" s="452">
        <f t="shared" si="49"/>
        <v>0</v>
      </c>
      <c r="AC135" s="452">
        <f t="shared" si="49"/>
        <v>0</v>
      </c>
      <c r="AD135" s="452">
        <f t="shared" si="49"/>
        <v>0</v>
      </c>
      <c r="AE135" s="452">
        <f t="shared" si="49"/>
        <v>0</v>
      </c>
      <c r="AF135" s="452">
        <f t="shared" si="49"/>
        <v>0</v>
      </c>
      <c r="AG135" s="452">
        <f t="shared" si="49"/>
        <v>0</v>
      </c>
      <c r="AH135" s="452">
        <f t="shared" si="49"/>
        <v>0</v>
      </c>
      <c r="AI135" s="452">
        <f t="shared" si="49"/>
        <v>0</v>
      </c>
      <c r="AJ135" s="452">
        <f t="shared" si="49"/>
        <v>0</v>
      </c>
      <c r="AK135" s="452">
        <f t="shared" ref="AK135:BI135" si="50" xml:space="preserve"> AK$133</f>
        <v>0</v>
      </c>
      <c r="AL135" s="452">
        <f t="shared" si="50"/>
        <v>0</v>
      </c>
      <c r="AM135" s="452">
        <f t="shared" si="50"/>
        <v>0</v>
      </c>
      <c r="AN135" s="452">
        <f t="shared" si="50"/>
        <v>0</v>
      </c>
      <c r="AO135" s="452">
        <f t="shared" si="50"/>
        <v>0</v>
      </c>
      <c r="AP135" s="452">
        <f t="shared" si="50"/>
        <v>0</v>
      </c>
      <c r="AQ135" s="452">
        <f t="shared" si="50"/>
        <v>0</v>
      </c>
      <c r="AR135" s="452">
        <f t="shared" si="50"/>
        <v>0</v>
      </c>
      <c r="AS135" s="452">
        <f t="shared" si="50"/>
        <v>0</v>
      </c>
      <c r="AT135" s="452">
        <f t="shared" si="50"/>
        <v>0</v>
      </c>
      <c r="AU135" s="452">
        <f t="shared" si="50"/>
        <v>0</v>
      </c>
      <c r="AV135" s="452">
        <f t="shared" si="50"/>
        <v>0</v>
      </c>
      <c r="AW135" s="452">
        <f t="shared" si="50"/>
        <v>0</v>
      </c>
      <c r="AX135" s="452">
        <f t="shared" si="50"/>
        <v>0</v>
      </c>
      <c r="AY135" s="452">
        <f t="shared" si="50"/>
        <v>0</v>
      </c>
      <c r="AZ135" s="452">
        <f t="shared" si="50"/>
        <v>0</v>
      </c>
      <c r="BA135" s="452">
        <f t="shared" si="50"/>
        <v>0</v>
      </c>
      <c r="BB135" s="452">
        <f t="shared" si="50"/>
        <v>0</v>
      </c>
      <c r="BC135" s="452">
        <f t="shared" si="50"/>
        <v>0</v>
      </c>
      <c r="BD135" s="452">
        <f t="shared" si="50"/>
        <v>0</v>
      </c>
      <c r="BE135" s="452">
        <f t="shared" si="50"/>
        <v>0</v>
      </c>
      <c r="BF135" s="452">
        <f t="shared" si="50"/>
        <v>0</v>
      </c>
      <c r="BG135" s="452">
        <f t="shared" si="50"/>
        <v>0</v>
      </c>
      <c r="BH135" s="452">
        <f t="shared" si="50"/>
        <v>0</v>
      </c>
      <c r="BI135" s="452">
        <f t="shared" si="50"/>
        <v>0</v>
      </c>
    </row>
    <row r="136" spans="1:61">
      <c r="A136" s="448"/>
      <c r="B136" s="449"/>
      <c r="C136" s="449"/>
      <c r="D136" s="450"/>
      <c r="E136" s="469" t="str">
        <f xml:space="preserve"> InpR!E$19</f>
        <v>Proportion of NPV of economic profit for the company</v>
      </c>
      <c r="F136" s="407">
        <f xml:space="preserve"> InpR!F$19</f>
        <v>0.5</v>
      </c>
      <c r="G136" s="469" t="str">
        <f xml:space="preserve"> InpR!G$19</f>
        <v>%</v>
      </c>
      <c r="H136" s="469"/>
      <c r="I136" s="469"/>
      <c r="J136" s="469"/>
      <c r="K136" s="469"/>
      <c r="L136" s="469"/>
      <c r="M136" s="469"/>
      <c r="N136" s="469"/>
      <c r="O136" s="469"/>
      <c r="P136" s="469"/>
      <c r="Q136" s="469"/>
      <c r="R136" s="469"/>
      <c r="S136" s="469"/>
      <c r="T136" s="469"/>
      <c r="U136" s="469"/>
      <c r="V136" s="469"/>
      <c r="W136" s="469"/>
      <c r="X136" s="469"/>
      <c r="Y136" s="469"/>
      <c r="Z136" s="469"/>
      <c r="AA136" s="469"/>
      <c r="AB136" s="469"/>
      <c r="AC136" s="469"/>
      <c r="AD136" s="469"/>
      <c r="AE136" s="469"/>
      <c r="AF136" s="469"/>
      <c r="AG136" s="469"/>
      <c r="AH136" s="469"/>
      <c r="AI136" s="469"/>
      <c r="AJ136" s="469"/>
      <c r="AK136" s="469"/>
      <c r="AL136" s="469"/>
      <c r="AM136" s="469"/>
      <c r="AN136" s="469"/>
      <c r="AO136" s="469"/>
      <c r="AP136" s="469"/>
      <c r="AQ136" s="469"/>
      <c r="AR136" s="469"/>
      <c r="AS136" s="469"/>
      <c r="AT136" s="469"/>
      <c r="AU136" s="469"/>
      <c r="AV136" s="469"/>
      <c r="AW136" s="469"/>
      <c r="AX136" s="469"/>
      <c r="AY136" s="469"/>
      <c r="AZ136" s="469"/>
      <c r="BA136" s="469"/>
      <c r="BB136" s="469"/>
      <c r="BC136" s="469"/>
      <c r="BD136" s="469"/>
      <c r="BE136" s="469"/>
      <c r="BF136" s="469"/>
      <c r="BG136" s="469"/>
      <c r="BH136" s="469"/>
      <c r="BI136" s="469"/>
    </row>
    <row r="137" spans="1:61">
      <c r="A137" s="448"/>
      <c r="B137" s="449"/>
      <c r="C137" s="449"/>
      <c r="D137" s="450"/>
      <c r="E137" s="452" t="s">
        <v>261</v>
      </c>
      <c r="F137" s="139">
        <f xml:space="preserve"> F135 * F136</f>
        <v>0</v>
      </c>
      <c r="G137" s="451" t="s">
        <v>105</v>
      </c>
      <c r="H137" s="451"/>
      <c r="I137" s="452"/>
      <c r="J137" s="451"/>
      <c r="K137" s="451"/>
      <c r="L137" s="451"/>
      <c r="M137" s="451"/>
      <c r="N137" s="451"/>
      <c r="O137" s="451"/>
      <c r="P137" s="451"/>
      <c r="Q137" s="451"/>
      <c r="R137" s="451"/>
      <c r="S137" s="451"/>
      <c r="T137" s="453"/>
      <c r="U137" s="453"/>
      <c r="V137" s="453"/>
      <c r="W137" s="453"/>
      <c r="X137" s="453"/>
      <c r="Y137" s="453"/>
      <c r="Z137" s="453"/>
      <c r="AA137" s="453"/>
      <c r="AB137" s="451"/>
      <c r="AC137" s="451"/>
      <c r="AD137" s="453"/>
      <c r="AE137" s="453"/>
      <c r="AF137" s="451"/>
      <c r="AG137" s="451"/>
      <c r="AH137" s="453"/>
      <c r="AI137" s="453"/>
      <c r="AJ137" s="451"/>
      <c r="AK137" s="451"/>
      <c r="AL137" s="453"/>
      <c r="AM137" s="453"/>
      <c r="AN137" s="451"/>
      <c r="AO137" s="451"/>
      <c r="AP137" s="453"/>
      <c r="AQ137" s="453"/>
      <c r="AR137" s="451"/>
      <c r="AS137" s="453"/>
      <c r="AT137" s="453"/>
      <c r="AU137" s="451"/>
      <c r="AV137" s="453"/>
      <c r="AW137" s="453"/>
      <c r="AX137" s="451"/>
      <c r="AY137" s="453"/>
      <c r="AZ137" s="453"/>
      <c r="BA137" s="451"/>
      <c r="BB137" s="453"/>
      <c r="BC137" s="453"/>
      <c r="BD137" s="451"/>
      <c r="BE137" s="453"/>
      <c r="BF137" s="453"/>
      <c r="BG137" s="451"/>
      <c r="BH137" s="453"/>
      <c r="BI137" s="453"/>
    </row>
    <row r="138" spans="1:61">
      <c r="A138" s="448"/>
      <c r="B138" s="449"/>
      <c r="C138" s="449"/>
      <c r="D138" s="450"/>
      <c r="E138" s="452"/>
      <c r="F138" s="451"/>
      <c r="G138" s="451"/>
      <c r="H138" s="451"/>
      <c r="I138" s="452"/>
      <c r="J138" s="451"/>
      <c r="K138" s="451"/>
      <c r="L138" s="451"/>
      <c r="M138" s="451"/>
      <c r="N138" s="451"/>
      <c r="O138" s="451"/>
      <c r="P138" s="451"/>
      <c r="Q138" s="451"/>
      <c r="R138" s="451"/>
      <c r="S138" s="451"/>
      <c r="T138" s="453"/>
      <c r="U138" s="453"/>
      <c r="V138" s="453"/>
      <c r="W138" s="453"/>
      <c r="X138" s="453"/>
      <c r="Y138" s="453"/>
      <c r="Z138" s="453"/>
      <c r="AA138" s="453"/>
      <c r="AB138" s="451"/>
      <c r="AC138" s="451"/>
      <c r="AD138" s="453"/>
      <c r="AE138" s="453"/>
      <c r="AF138" s="451"/>
      <c r="AG138" s="451"/>
      <c r="AH138" s="453"/>
      <c r="AI138" s="453"/>
      <c r="AJ138" s="451"/>
      <c r="AK138" s="451"/>
      <c r="AL138" s="453"/>
      <c r="AM138" s="453"/>
      <c r="AN138" s="451"/>
      <c r="AO138" s="451"/>
      <c r="AP138" s="453"/>
      <c r="AQ138" s="453"/>
      <c r="AR138" s="451"/>
      <c r="AS138" s="453"/>
      <c r="AT138" s="453"/>
      <c r="AU138" s="451"/>
      <c r="AV138" s="453"/>
      <c r="AW138" s="453"/>
      <c r="AX138" s="451"/>
      <c r="AY138" s="453"/>
      <c r="AZ138" s="453"/>
      <c r="BA138" s="451"/>
      <c r="BB138" s="453"/>
      <c r="BC138" s="453"/>
      <c r="BD138" s="451"/>
      <c r="BE138" s="453"/>
      <c r="BF138" s="453"/>
      <c r="BG138" s="451"/>
      <c r="BH138" s="453"/>
      <c r="BI138" s="453"/>
    </row>
    <row r="139" spans="1:61">
      <c r="A139" s="454"/>
      <c r="B139" s="453"/>
      <c r="C139" s="470" t="s">
        <v>240</v>
      </c>
      <c r="D139" s="455"/>
      <c r="E139" s="453"/>
      <c r="F139" s="453"/>
      <c r="G139" s="453"/>
      <c r="H139" s="453"/>
      <c r="I139" s="459"/>
      <c r="J139" s="453"/>
      <c r="K139" s="453"/>
      <c r="L139" s="453"/>
      <c r="M139" s="453"/>
      <c r="N139" s="453"/>
      <c r="O139" s="453"/>
      <c r="P139" s="453"/>
      <c r="Q139" s="453"/>
      <c r="R139" s="453"/>
      <c r="S139" s="453"/>
      <c r="T139" s="453"/>
      <c r="U139" s="453"/>
      <c r="V139" s="453"/>
      <c r="W139" s="453"/>
      <c r="X139" s="453"/>
      <c r="Y139" s="453"/>
      <c r="Z139" s="453"/>
      <c r="AA139" s="453"/>
      <c r="AB139" s="453"/>
      <c r="AC139" s="453"/>
      <c r="AD139" s="453"/>
      <c r="AE139" s="453"/>
      <c r="AF139" s="453"/>
      <c r="AG139" s="453"/>
      <c r="AH139" s="453"/>
      <c r="AI139" s="453"/>
      <c r="AJ139" s="453"/>
      <c r="AK139" s="453"/>
      <c r="AL139" s="453"/>
      <c r="AM139" s="453"/>
      <c r="AN139" s="453"/>
      <c r="AO139" s="453"/>
      <c r="AP139" s="453"/>
      <c r="AQ139" s="453"/>
      <c r="AR139" s="453"/>
      <c r="AS139" s="453"/>
      <c r="AT139" s="453"/>
      <c r="AU139" s="453"/>
      <c r="AV139" s="453"/>
      <c r="AW139" s="453"/>
      <c r="AX139" s="453"/>
      <c r="AY139" s="453"/>
      <c r="AZ139" s="453"/>
      <c r="BA139" s="453"/>
      <c r="BB139" s="453"/>
      <c r="BC139" s="453"/>
      <c r="BD139" s="453"/>
      <c r="BE139" s="453"/>
      <c r="BF139" s="453"/>
      <c r="BG139" s="453"/>
      <c r="BH139" s="453"/>
      <c r="BI139" s="453"/>
    </row>
    <row r="140" spans="1:61">
      <c r="A140" s="448"/>
      <c r="B140" s="449"/>
      <c r="C140" s="449"/>
      <c r="D140" s="450"/>
      <c r="E140" s="451"/>
      <c r="F140" s="451"/>
      <c r="G140" s="451"/>
      <c r="H140" s="451"/>
      <c r="I140" s="452"/>
      <c r="J140" s="451"/>
      <c r="K140" s="451"/>
      <c r="L140" s="451"/>
      <c r="M140" s="451"/>
      <c r="N140" s="451"/>
      <c r="O140" s="451"/>
      <c r="P140" s="451"/>
      <c r="Q140" s="451"/>
      <c r="R140" s="451"/>
      <c r="S140" s="451"/>
      <c r="T140" s="453"/>
      <c r="U140" s="453"/>
      <c r="V140" s="453"/>
      <c r="W140" s="453"/>
      <c r="X140" s="453"/>
      <c r="Y140" s="453"/>
      <c r="Z140" s="453"/>
      <c r="AA140" s="453"/>
      <c r="AB140" s="451"/>
      <c r="AC140" s="451"/>
      <c r="AD140" s="453"/>
      <c r="AE140" s="453"/>
      <c r="AF140" s="451"/>
      <c r="AG140" s="451"/>
      <c r="AH140" s="453"/>
      <c r="AI140" s="453"/>
      <c r="AJ140" s="451"/>
      <c r="AK140" s="451"/>
      <c r="AL140" s="453"/>
      <c r="AM140" s="453"/>
      <c r="AN140" s="451"/>
      <c r="AO140" s="451"/>
      <c r="AP140" s="453"/>
      <c r="AQ140" s="453"/>
      <c r="AR140" s="451"/>
      <c r="AS140" s="453"/>
      <c r="AT140" s="453"/>
      <c r="AU140" s="451"/>
      <c r="AV140" s="453"/>
      <c r="AW140" s="453"/>
      <c r="AX140" s="451"/>
      <c r="AY140" s="453"/>
      <c r="AZ140" s="453"/>
      <c r="BA140" s="451"/>
      <c r="BB140" s="453"/>
      <c r="BC140" s="453"/>
      <c r="BD140" s="451"/>
      <c r="BE140" s="453"/>
      <c r="BF140" s="453"/>
      <c r="BG140" s="451"/>
      <c r="BH140" s="453"/>
      <c r="BI140" s="453"/>
    </row>
    <row r="141" spans="1:61">
      <c r="A141" s="471"/>
      <c r="B141" s="466"/>
      <c r="C141" s="466"/>
      <c r="D141" s="472"/>
      <c r="E141" s="458" t="str">
        <f xml:space="preserve"> InpR!E$51</f>
        <v>First year to include in cap calculation</v>
      </c>
      <c r="F141" s="519">
        <f xml:space="preserve"> InpR!F$51</f>
        <v>2021</v>
      </c>
      <c r="G141" s="458" t="str">
        <f xml:space="preserve"> InpR!G$51</f>
        <v>Year</v>
      </c>
      <c r="H141" s="458">
        <f xml:space="preserve"> InpR!H$51</f>
        <v>0</v>
      </c>
      <c r="I141" s="458">
        <f xml:space="preserve"> InpR!I$51</f>
        <v>0</v>
      </c>
      <c r="J141" s="458">
        <f xml:space="preserve"> InpR!J$51</f>
        <v>0</v>
      </c>
      <c r="K141" s="458">
        <f xml:space="preserve"> InpR!K$51</f>
        <v>0</v>
      </c>
      <c r="L141" s="458">
        <f xml:space="preserve"> InpR!L$51</f>
        <v>0</v>
      </c>
      <c r="M141" s="458">
        <f xml:space="preserve"> InpR!M$51</f>
        <v>0</v>
      </c>
      <c r="N141" s="458">
        <f xml:space="preserve"> InpR!N$51</f>
        <v>0</v>
      </c>
      <c r="O141" s="458">
        <f xml:space="preserve"> InpR!O$51</f>
        <v>0</v>
      </c>
      <c r="P141" s="458">
        <f xml:space="preserve"> InpR!P$51</f>
        <v>0</v>
      </c>
      <c r="Q141" s="458">
        <f xml:space="preserve"> InpR!Q$51</f>
        <v>0</v>
      </c>
      <c r="R141" s="458">
        <f xml:space="preserve"> InpR!R$51</f>
        <v>0</v>
      </c>
      <c r="S141" s="458">
        <f xml:space="preserve"> InpR!S$51</f>
        <v>0</v>
      </c>
      <c r="T141" s="458">
        <f xml:space="preserve"> InpR!T$51</f>
        <v>0</v>
      </c>
      <c r="U141" s="458">
        <f xml:space="preserve"> InpR!U$51</f>
        <v>0</v>
      </c>
      <c r="V141" s="458">
        <f xml:space="preserve"> InpR!V$51</f>
        <v>0</v>
      </c>
      <c r="W141" s="458">
        <f xml:space="preserve"> InpR!W$51</f>
        <v>0</v>
      </c>
      <c r="X141" s="458">
        <f xml:space="preserve"> InpR!X$51</f>
        <v>0</v>
      </c>
      <c r="Y141" s="458">
        <f xml:space="preserve"> InpR!Y$51</f>
        <v>0</v>
      </c>
      <c r="Z141" s="458">
        <f xml:space="preserve"> InpR!Z$51</f>
        <v>0</v>
      </c>
      <c r="AA141" s="458">
        <f xml:space="preserve"> InpR!AA$51</f>
        <v>0</v>
      </c>
      <c r="AB141" s="458">
        <f xml:space="preserve"> InpR!AB$51</f>
        <v>0</v>
      </c>
      <c r="AC141" s="458">
        <f xml:space="preserve"> InpR!AC$51</f>
        <v>0</v>
      </c>
      <c r="AD141" s="458">
        <f xml:space="preserve"> InpR!AD$51</f>
        <v>0</v>
      </c>
      <c r="AE141" s="458">
        <f xml:space="preserve"> InpR!AE$51</f>
        <v>0</v>
      </c>
      <c r="AF141" s="458">
        <f xml:space="preserve"> InpR!AF$51</f>
        <v>0</v>
      </c>
      <c r="AG141" s="458">
        <f xml:space="preserve"> InpR!AG$51</f>
        <v>0</v>
      </c>
      <c r="AH141" s="458">
        <f xml:space="preserve"> InpR!AH$51</f>
        <v>0</v>
      </c>
      <c r="AI141" s="458">
        <f xml:space="preserve"> InpR!AI$51</f>
        <v>0</v>
      </c>
      <c r="AJ141" s="458">
        <f xml:space="preserve"> InpR!AJ$51</f>
        <v>0</v>
      </c>
      <c r="AK141" s="458">
        <f xml:space="preserve"> InpR!AK$51</f>
        <v>0</v>
      </c>
      <c r="AL141" s="458">
        <f xml:space="preserve"> InpR!AL$51</f>
        <v>0</v>
      </c>
      <c r="AM141" s="458">
        <f xml:space="preserve"> InpR!AM$51</f>
        <v>0</v>
      </c>
      <c r="AN141" s="458">
        <f xml:space="preserve"> InpR!AN$51</f>
        <v>0</v>
      </c>
      <c r="AO141" s="458">
        <f xml:space="preserve"> InpR!AO$51</f>
        <v>0</v>
      </c>
      <c r="AP141" s="458">
        <f xml:space="preserve"> InpR!AP$51</f>
        <v>0</v>
      </c>
      <c r="AQ141" s="458">
        <f xml:space="preserve"> InpR!AQ$51</f>
        <v>0</v>
      </c>
      <c r="AR141" s="458">
        <f xml:space="preserve"> InpR!AR$51</f>
        <v>0</v>
      </c>
      <c r="AS141" s="458">
        <f xml:space="preserve"> InpR!AS$51</f>
        <v>0</v>
      </c>
      <c r="AT141" s="458">
        <f xml:space="preserve"> InpR!AT$51</f>
        <v>0</v>
      </c>
      <c r="AU141" s="458">
        <f xml:space="preserve"> InpR!AU$51</f>
        <v>0</v>
      </c>
      <c r="AV141" s="458">
        <f xml:space="preserve"> InpR!AV$51</f>
        <v>0</v>
      </c>
      <c r="AW141" s="458">
        <f xml:space="preserve"> InpR!AW$51</f>
        <v>0</v>
      </c>
      <c r="AX141" s="458">
        <f xml:space="preserve"> InpR!AX$51</f>
        <v>0</v>
      </c>
      <c r="AY141" s="458">
        <f xml:space="preserve"> InpR!AY$51</f>
        <v>0</v>
      </c>
      <c r="AZ141" s="458">
        <f xml:space="preserve"> InpR!AZ$51</f>
        <v>0</v>
      </c>
      <c r="BA141" s="458">
        <f xml:space="preserve"> InpR!BA$51</f>
        <v>0</v>
      </c>
      <c r="BB141" s="458">
        <f xml:space="preserve"> InpR!BB$51</f>
        <v>0</v>
      </c>
      <c r="BC141" s="458">
        <f xml:space="preserve"> InpR!BC$51</f>
        <v>0</v>
      </c>
      <c r="BD141" s="458">
        <f xml:space="preserve"> InpR!BD$51</f>
        <v>0</v>
      </c>
      <c r="BE141" s="458">
        <f xml:space="preserve"> InpR!BE$51</f>
        <v>0</v>
      </c>
      <c r="BF141" s="458">
        <f xml:space="preserve"> InpR!BF$51</f>
        <v>0</v>
      </c>
      <c r="BG141" s="458">
        <f xml:space="preserve"> InpR!BG$51</f>
        <v>0</v>
      </c>
      <c r="BH141" s="458">
        <f xml:space="preserve"> InpR!BH$51</f>
        <v>0</v>
      </c>
      <c r="BI141" s="458">
        <f xml:space="preserve"> InpR!BI$51</f>
        <v>0</v>
      </c>
    </row>
    <row r="142" spans="1:61">
      <c r="A142" s="471"/>
      <c r="B142" s="466"/>
      <c r="C142" s="466"/>
      <c r="D142" s="472"/>
      <c r="E142" s="458" t="str">
        <f xml:space="preserve"> InpR!E$52</f>
        <v>Last year to include in cap calculation</v>
      </c>
      <c r="F142" s="519">
        <f xml:space="preserve"> InpR!F$52</f>
        <v>2025</v>
      </c>
      <c r="G142" s="458" t="str">
        <f xml:space="preserve"> InpR!G$52</f>
        <v>Year</v>
      </c>
      <c r="H142" s="458">
        <f xml:space="preserve"> InpR!H$52</f>
        <v>0</v>
      </c>
      <c r="I142" s="458">
        <f xml:space="preserve"> InpR!I$52</f>
        <v>0</v>
      </c>
      <c r="J142" s="458">
        <f xml:space="preserve"> InpR!J$52</f>
        <v>0</v>
      </c>
      <c r="K142" s="458">
        <f xml:space="preserve"> InpR!K$52</f>
        <v>0</v>
      </c>
      <c r="L142" s="458">
        <f xml:space="preserve"> InpR!L$52</f>
        <v>0</v>
      </c>
      <c r="M142" s="458">
        <f xml:space="preserve"> InpR!M$52</f>
        <v>0</v>
      </c>
      <c r="N142" s="458">
        <f xml:space="preserve"> InpR!N$52</f>
        <v>0</v>
      </c>
      <c r="O142" s="458">
        <f xml:space="preserve"> InpR!O$52</f>
        <v>0</v>
      </c>
      <c r="P142" s="458">
        <f xml:space="preserve"> InpR!P$52</f>
        <v>0</v>
      </c>
      <c r="Q142" s="458">
        <f xml:space="preserve"> InpR!Q$52</f>
        <v>0</v>
      </c>
      <c r="R142" s="458">
        <f xml:space="preserve"> InpR!R$52</f>
        <v>0</v>
      </c>
      <c r="S142" s="458">
        <f xml:space="preserve"> InpR!S$52</f>
        <v>0</v>
      </c>
      <c r="T142" s="458">
        <f xml:space="preserve"> InpR!T$52</f>
        <v>0</v>
      </c>
      <c r="U142" s="458">
        <f xml:space="preserve"> InpR!U$52</f>
        <v>0</v>
      </c>
      <c r="V142" s="458">
        <f xml:space="preserve"> InpR!V$52</f>
        <v>0</v>
      </c>
      <c r="W142" s="458">
        <f xml:space="preserve"> InpR!W$52</f>
        <v>0</v>
      </c>
      <c r="X142" s="458">
        <f xml:space="preserve"> InpR!X$52</f>
        <v>0</v>
      </c>
      <c r="Y142" s="458">
        <f xml:space="preserve"> InpR!Y$52</f>
        <v>0</v>
      </c>
      <c r="Z142" s="458">
        <f xml:space="preserve"> InpR!Z$52</f>
        <v>0</v>
      </c>
      <c r="AA142" s="458">
        <f xml:space="preserve"> InpR!AA$52</f>
        <v>0</v>
      </c>
      <c r="AB142" s="458">
        <f xml:space="preserve"> InpR!AB$52</f>
        <v>0</v>
      </c>
      <c r="AC142" s="458">
        <f xml:space="preserve"> InpR!AC$52</f>
        <v>0</v>
      </c>
      <c r="AD142" s="458">
        <f xml:space="preserve"> InpR!AD$52</f>
        <v>0</v>
      </c>
      <c r="AE142" s="458">
        <f xml:space="preserve"> InpR!AE$52</f>
        <v>0</v>
      </c>
      <c r="AF142" s="458">
        <f xml:space="preserve"> InpR!AF$52</f>
        <v>0</v>
      </c>
      <c r="AG142" s="458">
        <f xml:space="preserve"> InpR!AG$52</f>
        <v>0</v>
      </c>
      <c r="AH142" s="458">
        <f xml:space="preserve"> InpR!AH$52</f>
        <v>0</v>
      </c>
      <c r="AI142" s="458">
        <f xml:space="preserve"> InpR!AI$52</f>
        <v>0</v>
      </c>
      <c r="AJ142" s="458">
        <f xml:space="preserve"> InpR!AJ$52</f>
        <v>0</v>
      </c>
      <c r="AK142" s="458">
        <f xml:space="preserve"> InpR!AK$52</f>
        <v>0</v>
      </c>
      <c r="AL142" s="458">
        <f xml:space="preserve"> InpR!AL$52</f>
        <v>0</v>
      </c>
      <c r="AM142" s="458">
        <f xml:space="preserve"> InpR!AM$52</f>
        <v>0</v>
      </c>
      <c r="AN142" s="458">
        <f xml:space="preserve"> InpR!AN$52</f>
        <v>0</v>
      </c>
      <c r="AO142" s="458">
        <f xml:space="preserve"> InpR!AO$52</f>
        <v>0</v>
      </c>
      <c r="AP142" s="458">
        <f xml:space="preserve"> InpR!AP$52</f>
        <v>0</v>
      </c>
      <c r="AQ142" s="458">
        <f xml:space="preserve"> InpR!AQ$52</f>
        <v>0</v>
      </c>
      <c r="AR142" s="458">
        <f xml:space="preserve"> InpR!AR$52</f>
        <v>0</v>
      </c>
      <c r="AS142" s="458">
        <f xml:space="preserve"> InpR!AS$52</f>
        <v>0</v>
      </c>
      <c r="AT142" s="458">
        <f xml:space="preserve"> InpR!AT$52</f>
        <v>0</v>
      </c>
      <c r="AU142" s="458">
        <f xml:space="preserve"> InpR!AU$52</f>
        <v>0</v>
      </c>
      <c r="AV142" s="458">
        <f xml:space="preserve"> InpR!AV$52</f>
        <v>0</v>
      </c>
      <c r="AW142" s="458">
        <f xml:space="preserve"> InpR!AW$52</f>
        <v>0</v>
      </c>
      <c r="AX142" s="458">
        <f xml:space="preserve"> InpR!AX$52</f>
        <v>0</v>
      </c>
      <c r="AY142" s="458">
        <f xml:space="preserve"> InpR!AY$52</f>
        <v>0</v>
      </c>
      <c r="AZ142" s="458">
        <f xml:space="preserve"> InpR!AZ$52</f>
        <v>0</v>
      </c>
      <c r="BA142" s="458">
        <f xml:space="preserve"> InpR!BA$52</f>
        <v>0</v>
      </c>
      <c r="BB142" s="458">
        <f xml:space="preserve"> InpR!BB$52</f>
        <v>0</v>
      </c>
      <c r="BC142" s="458">
        <f xml:space="preserve"> InpR!BC$52</f>
        <v>0</v>
      </c>
      <c r="BD142" s="458">
        <f xml:space="preserve"> InpR!BD$52</f>
        <v>0</v>
      </c>
      <c r="BE142" s="458">
        <f xml:space="preserve"> InpR!BE$52</f>
        <v>0</v>
      </c>
      <c r="BF142" s="458">
        <f xml:space="preserve"> InpR!BF$52</f>
        <v>0</v>
      </c>
      <c r="BG142" s="458">
        <f xml:space="preserve"> InpR!BG$52</f>
        <v>0</v>
      </c>
      <c r="BH142" s="458">
        <f xml:space="preserve"> InpR!BH$52</f>
        <v>0</v>
      </c>
      <c r="BI142" s="458">
        <f xml:space="preserve"> InpR!BI$52</f>
        <v>0</v>
      </c>
    </row>
    <row r="143" spans="1:61">
      <c r="A143" s="473"/>
      <c r="B143" s="474"/>
      <c r="C143" s="474"/>
      <c r="D143" s="475"/>
      <c r="E143" s="463" t="str">
        <f xml:space="preserve"> Time!E$102</f>
        <v>Financial Year Ending</v>
      </c>
      <c r="F143" s="463">
        <f xml:space="preserve"> Time!F$102</f>
        <v>0</v>
      </c>
      <c r="G143" s="463" t="str">
        <f xml:space="preserve"> Time!G$102</f>
        <v xml:space="preserve">Year </v>
      </c>
      <c r="H143" s="463">
        <f xml:space="preserve"> Time!H$102</f>
        <v>0</v>
      </c>
      <c r="I143" s="476">
        <f xml:space="preserve"> Time!I$102</f>
        <v>0</v>
      </c>
      <c r="J143" s="416">
        <f xml:space="preserve"> Time!J$102</f>
        <v>2020</v>
      </c>
      <c r="K143" s="416">
        <f xml:space="preserve"> Time!K$102</f>
        <v>2021</v>
      </c>
      <c r="L143" s="416">
        <f xml:space="preserve"> Time!L$102</f>
        <v>2022</v>
      </c>
      <c r="M143" s="416">
        <f xml:space="preserve"> Time!M$102</f>
        <v>2023</v>
      </c>
      <c r="N143" s="416">
        <f xml:space="preserve"> Time!N$102</f>
        <v>2024</v>
      </c>
      <c r="O143" s="416">
        <f xml:space="preserve"> Time!O$102</f>
        <v>2025</v>
      </c>
      <c r="P143" s="416">
        <f xml:space="preserve"> Time!P$102</f>
        <v>2026</v>
      </c>
      <c r="Q143" s="416">
        <f xml:space="preserve"> Time!Q$102</f>
        <v>2027</v>
      </c>
      <c r="R143" s="416">
        <f xml:space="preserve"> Time!R$102</f>
        <v>2028</v>
      </c>
      <c r="S143" s="416">
        <f xml:space="preserve"> Time!S$102</f>
        <v>2029</v>
      </c>
      <c r="T143" s="416">
        <f xml:space="preserve"> Time!T$102</f>
        <v>2030</v>
      </c>
      <c r="U143" s="416">
        <f xml:space="preserve"> Time!U$102</f>
        <v>2031</v>
      </c>
      <c r="V143" s="416">
        <f xml:space="preserve"> Time!V$102</f>
        <v>2032</v>
      </c>
      <c r="W143" s="416">
        <f xml:space="preserve"> Time!W$102</f>
        <v>2033</v>
      </c>
      <c r="X143" s="416">
        <f xml:space="preserve"> Time!X$102</f>
        <v>2034</v>
      </c>
      <c r="Y143" s="416">
        <f xml:space="preserve"> Time!Y$102</f>
        <v>2035</v>
      </c>
      <c r="Z143" s="416">
        <f xml:space="preserve"> Time!Z$102</f>
        <v>2036</v>
      </c>
      <c r="AA143" s="416">
        <f xml:space="preserve"> Time!AA$102</f>
        <v>2037</v>
      </c>
      <c r="AB143" s="416">
        <f xml:space="preserve"> Time!AB$102</f>
        <v>2038</v>
      </c>
      <c r="AC143" s="416">
        <f xml:space="preserve"> Time!AC$102</f>
        <v>2039</v>
      </c>
      <c r="AD143" s="416">
        <f xml:space="preserve"> Time!AD$102</f>
        <v>2040</v>
      </c>
      <c r="AE143" s="416">
        <f xml:space="preserve"> Time!AE$102</f>
        <v>2041</v>
      </c>
      <c r="AF143" s="416">
        <f xml:space="preserve"> Time!AF$102</f>
        <v>2042</v>
      </c>
      <c r="AG143" s="416">
        <f xml:space="preserve"> Time!AG$102</f>
        <v>2043</v>
      </c>
      <c r="AH143" s="416">
        <f xml:space="preserve"> Time!AH$102</f>
        <v>2044</v>
      </c>
      <c r="AI143" s="416">
        <f xml:space="preserve"> Time!AI$102</f>
        <v>2045</v>
      </c>
      <c r="AJ143" s="416">
        <f xml:space="preserve"> Time!AJ$102</f>
        <v>2046</v>
      </c>
      <c r="AK143" s="416">
        <f xml:space="preserve"> Time!AK$102</f>
        <v>2047</v>
      </c>
      <c r="AL143" s="416">
        <f xml:space="preserve"> Time!AL$102</f>
        <v>2048</v>
      </c>
      <c r="AM143" s="416">
        <f xml:space="preserve"> Time!AM$102</f>
        <v>2049</v>
      </c>
      <c r="AN143" s="416">
        <f xml:space="preserve"> Time!AN$102</f>
        <v>2050</v>
      </c>
      <c r="AO143" s="416">
        <f xml:space="preserve"> Time!AO$102</f>
        <v>2051</v>
      </c>
      <c r="AP143" s="416">
        <f xml:space="preserve"> Time!AP$102</f>
        <v>2052</v>
      </c>
      <c r="AQ143" s="416">
        <f xml:space="preserve"> Time!AQ$102</f>
        <v>2053</v>
      </c>
      <c r="AR143" s="416">
        <f xml:space="preserve"> Time!AR$102</f>
        <v>2054</v>
      </c>
      <c r="AS143" s="416">
        <f xml:space="preserve"> Time!AS$102</f>
        <v>2055</v>
      </c>
      <c r="AT143" s="416">
        <f xml:space="preserve"> Time!AT$102</f>
        <v>2056</v>
      </c>
      <c r="AU143" s="416">
        <f xml:space="preserve"> Time!AU$102</f>
        <v>2057</v>
      </c>
      <c r="AV143" s="416">
        <f xml:space="preserve"> Time!AV$102</f>
        <v>2058</v>
      </c>
      <c r="AW143" s="416">
        <f xml:space="preserve"> Time!AW$102</f>
        <v>2059</v>
      </c>
      <c r="AX143" s="416">
        <f xml:space="preserve"> Time!AX$102</f>
        <v>2060</v>
      </c>
      <c r="AY143" s="416">
        <f xml:space="preserve"> Time!AY$102</f>
        <v>2061</v>
      </c>
      <c r="AZ143" s="416">
        <f xml:space="preserve"> Time!AZ$102</f>
        <v>2062</v>
      </c>
      <c r="BA143" s="416">
        <f xml:space="preserve"> Time!BA$102</f>
        <v>2063</v>
      </c>
      <c r="BB143" s="416">
        <f xml:space="preserve"> Time!BB$102</f>
        <v>2064</v>
      </c>
      <c r="BC143" s="416">
        <f xml:space="preserve"> Time!BC$102</f>
        <v>2065</v>
      </c>
      <c r="BD143" s="416">
        <f xml:space="preserve"> Time!BD$102</f>
        <v>2066</v>
      </c>
      <c r="BE143" s="416">
        <f xml:space="preserve"> Time!BE$102</f>
        <v>2067</v>
      </c>
      <c r="BF143" s="416">
        <f xml:space="preserve"> Time!BF$102</f>
        <v>2068</v>
      </c>
      <c r="BG143" s="416">
        <f xml:space="preserve"> Time!BG$102</f>
        <v>2069</v>
      </c>
      <c r="BH143" s="416">
        <f xml:space="preserve"> Time!BH$102</f>
        <v>2070</v>
      </c>
      <c r="BI143" s="416">
        <f xml:space="preserve"> Time!BI$102</f>
        <v>2071</v>
      </c>
    </row>
    <row r="144" spans="1:61">
      <c r="A144" s="477"/>
      <c r="B144" s="478"/>
      <c r="C144" s="478"/>
      <c r="D144" s="479"/>
      <c r="E144" s="480" t="s">
        <v>262</v>
      </c>
      <c r="F144" s="480"/>
      <c r="G144" s="451" t="s">
        <v>242</v>
      </c>
      <c r="H144" s="480"/>
      <c r="I144" s="481"/>
      <c r="J144" s="525">
        <f xml:space="preserve"> IF( AND( J143 &gt;= $F141, J143 &lt;= $F142), 1, 0 )</f>
        <v>0</v>
      </c>
      <c r="K144" s="525">
        <f t="shared" ref="K144:BI144" si="51" xml:space="preserve"> IF( AND( K143 &gt;= $F141, K143 &lt;= $F142), 1, 0 )</f>
        <v>1</v>
      </c>
      <c r="L144" s="525">
        <f t="shared" si="51"/>
        <v>1</v>
      </c>
      <c r="M144" s="525">
        <f t="shared" si="51"/>
        <v>1</v>
      </c>
      <c r="N144" s="525">
        <f t="shared" si="51"/>
        <v>1</v>
      </c>
      <c r="O144" s="525">
        <f t="shared" si="51"/>
        <v>1</v>
      </c>
      <c r="P144" s="525">
        <f t="shared" si="51"/>
        <v>0</v>
      </c>
      <c r="Q144" s="525">
        <f t="shared" si="51"/>
        <v>0</v>
      </c>
      <c r="R144" s="525">
        <f t="shared" si="51"/>
        <v>0</v>
      </c>
      <c r="S144" s="525">
        <f t="shared" si="51"/>
        <v>0</v>
      </c>
      <c r="T144" s="525">
        <f t="shared" si="51"/>
        <v>0</v>
      </c>
      <c r="U144" s="525">
        <f t="shared" si="51"/>
        <v>0</v>
      </c>
      <c r="V144" s="525">
        <f t="shared" si="51"/>
        <v>0</v>
      </c>
      <c r="W144" s="525">
        <f t="shared" si="51"/>
        <v>0</v>
      </c>
      <c r="X144" s="525">
        <f t="shared" si="51"/>
        <v>0</v>
      </c>
      <c r="Y144" s="525">
        <f t="shared" si="51"/>
        <v>0</v>
      </c>
      <c r="Z144" s="525">
        <f t="shared" si="51"/>
        <v>0</v>
      </c>
      <c r="AA144" s="525">
        <f t="shared" si="51"/>
        <v>0</v>
      </c>
      <c r="AB144" s="525">
        <f t="shared" si="51"/>
        <v>0</v>
      </c>
      <c r="AC144" s="525">
        <f t="shared" si="51"/>
        <v>0</v>
      </c>
      <c r="AD144" s="525">
        <f t="shared" si="51"/>
        <v>0</v>
      </c>
      <c r="AE144" s="525">
        <f t="shared" si="51"/>
        <v>0</v>
      </c>
      <c r="AF144" s="525">
        <f t="shared" si="51"/>
        <v>0</v>
      </c>
      <c r="AG144" s="525">
        <f t="shared" si="51"/>
        <v>0</v>
      </c>
      <c r="AH144" s="525">
        <f t="shared" si="51"/>
        <v>0</v>
      </c>
      <c r="AI144" s="525">
        <f t="shared" si="51"/>
        <v>0</v>
      </c>
      <c r="AJ144" s="525">
        <f t="shared" si="51"/>
        <v>0</v>
      </c>
      <c r="AK144" s="525">
        <f t="shared" si="51"/>
        <v>0</v>
      </c>
      <c r="AL144" s="525">
        <f t="shared" si="51"/>
        <v>0</v>
      </c>
      <c r="AM144" s="525">
        <f t="shared" si="51"/>
        <v>0</v>
      </c>
      <c r="AN144" s="525">
        <f t="shared" si="51"/>
        <v>0</v>
      </c>
      <c r="AO144" s="525">
        <f t="shared" si="51"/>
        <v>0</v>
      </c>
      <c r="AP144" s="525">
        <f t="shared" si="51"/>
        <v>0</v>
      </c>
      <c r="AQ144" s="525">
        <f t="shared" si="51"/>
        <v>0</v>
      </c>
      <c r="AR144" s="525">
        <f t="shared" si="51"/>
        <v>0</v>
      </c>
      <c r="AS144" s="525">
        <f t="shared" si="51"/>
        <v>0</v>
      </c>
      <c r="AT144" s="525">
        <f t="shared" si="51"/>
        <v>0</v>
      </c>
      <c r="AU144" s="525">
        <f t="shared" si="51"/>
        <v>0</v>
      </c>
      <c r="AV144" s="525">
        <f t="shared" si="51"/>
        <v>0</v>
      </c>
      <c r="AW144" s="525">
        <f t="shared" si="51"/>
        <v>0</v>
      </c>
      <c r="AX144" s="525">
        <f t="shared" si="51"/>
        <v>0</v>
      </c>
      <c r="AY144" s="525">
        <f t="shared" si="51"/>
        <v>0</v>
      </c>
      <c r="AZ144" s="525">
        <f t="shared" si="51"/>
        <v>0</v>
      </c>
      <c r="BA144" s="525">
        <f t="shared" si="51"/>
        <v>0</v>
      </c>
      <c r="BB144" s="525">
        <f t="shared" si="51"/>
        <v>0</v>
      </c>
      <c r="BC144" s="525">
        <f t="shared" si="51"/>
        <v>0</v>
      </c>
      <c r="BD144" s="525">
        <f t="shared" si="51"/>
        <v>0</v>
      </c>
      <c r="BE144" s="525">
        <f t="shared" si="51"/>
        <v>0</v>
      </c>
      <c r="BF144" s="525">
        <f t="shared" si="51"/>
        <v>0</v>
      </c>
      <c r="BG144" s="525">
        <f t="shared" si="51"/>
        <v>0</v>
      </c>
      <c r="BH144" s="525">
        <f t="shared" si="51"/>
        <v>0</v>
      </c>
      <c r="BI144" s="525">
        <f t="shared" si="51"/>
        <v>0</v>
      </c>
    </row>
    <row r="145" spans="1:61">
      <c r="A145" s="477"/>
      <c r="B145" s="478"/>
      <c r="C145" s="478"/>
      <c r="D145" s="479"/>
      <c r="E145" s="480"/>
      <c r="F145" s="480"/>
      <c r="G145" s="480"/>
      <c r="H145" s="480"/>
      <c r="I145" s="481"/>
      <c r="J145" s="482"/>
      <c r="K145" s="482"/>
      <c r="L145" s="482"/>
      <c r="M145" s="482"/>
      <c r="N145" s="482"/>
      <c r="O145" s="482"/>
      <c r="P145" s="482"/>
      <c r="Q145" s="482"/>
      <c r="R145" s="482"/>
      <c r="S145" s="482"/>
      <c r="T145" s="482"/>
      <c r="U145" s="482"/>
      <c r="V145" s="482"/>
      <c r="W145" s="482"/>
      <c r="X145" s="482"/>
      <c r="Y145" s="482"/>
      <c r="Z145" s="482"/>
      <c r="AA145" s="482"/>
      <c r="AB145" s="482"/>
      <c r="AC145" s="482"/>
      <c r="AD145" s="482"/>
      <c r="AE145" s="482"/>
      <c r="AF145" s="482"/>
      <c r="AG145" s="482"/>
      <c r="AH145" s="482"/>
      <c r="AI145" s="482"/>
      <c r="AJ145" s="482"/>
      <c r="AK145" s="482"/>
      <c r="AL145" s="482"/>
      <c r="AM145" s="482"/>
      <c r="AN145" s="482"/>
      <c r="AO145" s="482"/>
      <c r="AP145" s="482"/>
      <c r="AQ145" s="482"/>
      <c r="AR145" s="482"/>
      <c r="AS145" s="482"/>
      <c r="AT145" s="482"/>
      <c r="AU145" s="482"/>
      <c r="AV145" s="482"/>
      <c r="AW145" s="482"/>
      <c r="AX145" s="482"/>
      <c r="AY145" s="482"/>
      <c r="AZ145" s="482"/>
      <c r="BA145" s="482"/>
      <c r="BB145" s="482"/>
      <c r="BC145" s="482"/>
      <c r="BD145" s="482"/>
      <c r="BE145" s="482"/>
      <c r="BF145" s="482"/>
      <c r="BG145" s="482"/>
      <c r="BH145" s="482"/>
      <c r="BI145" s="482"/>
    </row>
    <row r="146" spans="1:61">
      <c r="A146" s="483"/>
      <c r="B146" s="484"/>
      <c r="C146" s="484"/>
      <c r="D146" s="485"/>
      <c r="E146" s="486" t="str">
        <f t="shared" ref="E146:AJ146" si="52" xml:space="preserve"> E$144</f>
        <v>Include in cap calculation for export 2</v>
      </c>
      <c r="F146" s="486">
        <f t="shared" si="52"/>
        <v>0</v>
      </c>
      <c r="G146" s="486" t="str">
        <f t="shared" si="52"/>
        <v>Boolean</v>
      </c>
      <c r="H146" s="486">
        <f t="shared" si="52"/>
        <v>0</v>
      </c>
      <c r="I146" s="498">
        <f t="shared" si="52"/>
        <v>0</v>
      </c>
      <c r="J146" s="33">
        <f t="shared" si="52"/>
        <v>0</v>
      </c>
      <c r="K146" s="394">
        <f t="shared" si="52"/>
        <v>1</v>
      </c>
      <c r="L146" s="33">
        <f t="shared" si="52"/>
        <v>1</v>
      </c>
      <c r="M146" s="33">
        <f t="shared" si="52"/>
        <v>1</v>
      </c>
      <c r="N146" s="33">
        <f t="shared" si="52"/>
        <v>1</v>
      </c>
      <c r="O146" s="33">
        <f t="shared" si="52"/>
        <v>1</v>
      </c>
      <c r="P146" s="33">
        <f t="shared" si="52"/>
        <v>0</v>
      </c>
      <c r="Q146" s="33">
        <f t="shared" si="52"/>
        <v>0</v>
      </c>
      <c r="R146" s="33">
        <f t="shared" si="52"/>
        <v>0</v>
      </c>
      <c r="S146" s="33">
        <f t="shared" si="52"/>
        <v>0</v>
      </c>
      <c r="T146" s="33">
        <f t="shared" si="52"/>
        <v>0</v>
      </c>
      <c r="U146" s="33">
        <f t="shared" si="52"/>
        <v>0</v>
      </c>
      <c r="V146" s="33">
        <f t="shared" si="52"/>
        <v>0</v>
      </c>
      <c r="W146" s="33">
        <f t="shared" si="52"/>
        <v>0</v>
      </c>
      <c r="X146" s="33">
        <f t="shared" si="52"/>
        <v>0</v>
      </c>
      <c r="Y146" s="33">
        <f t="shared" si="52"/>
        <v>0</v>
      </c>
      <c r="Z146" s="33">
        <f t="shared" si="52"/>
        <v>0</v>
      </c>
      <c r="AA146" s="33">
        <f t="shared" si="52"/>
        <v>0</v>
      </c>
      <c r="AB146" s="33">
        <f t="shared" si="52"/>
        <v>0</v>
      </c>
      <c r="AC146" s="33">
        <f t="shared" si="52"/>
        <v>0</v>
      </c>
      <c r="AD146" s="33">
        <f t="shared" si="52"/>
        <v>0</v>
      </c>
      <c r="AE146" s="33">
        <f t="shared" si="52"/>
        <v>0</v>
      </c>
      <c r="AF146" s="33">
        <f t="shared" si="52"/>
        <v>0</v>
      </c>
      <c r="AG146" s="33">
        <f t="shared" si="52"/>
        <v>0</v>
      </c>
      <c r="AH146" s="33">
        <f t="shared" si="52"/>
        <v>0</v>
      </c>
      <c r="AI146" s="33">
        <f t="shared" si="52"/>
        <v>0</v>
      </c>
      <c r="AJ146" s="33">
        <f t="shared" si="52"/>
        <v>0</v>
      </c>
      <c r="AK146" s="33">
        <f t="shared" ref="AK146:BI146" si="53" xml:space="preserve"> AK$144</f>
        <v>0</v>
      </c>
      <c r="AL146" s="33">
        <f t="shared" si="53"/>
        <v>0</v>
      </c>
      <c r="AM146" s="33">
        <f t="shared" si="53"/>
        <v>0</v>
      </c>
      <c r="AN146" s="33">
        <f t="shared" si="53"/>
        <v>0</v>
      </c>
      <c r="AO146" s="33">
        <f t="shared" si="53"/>
        <v>0</v>
      </c>
      <c r="AP146" s="33">
        <f t="shared" si="53"/>
        <v>0</v>
      </c>
      <c r="AQ146" s="33">
        <f t="shared" si="53"/>
        <v>0</v>
      </c>
      <c r="AR146" s="33">
        <f t="shared" si="53"/>
        <v>0</v>
      </c>
      <c r="AS146" s="33">
        <f t="shared" si="53"/>
        <v>0</v>
      </c>
      <c r="AT146" s="33">
        <f t="shared" si="53"/>
        <v>0</v>
      </c>
      <c r="AU146" s="33">
        <f t="shared" si="53"/>
        <v>0</v>
      </c>
      <c r="AV146" s="33">
        <f t="shared" si="53"/>
        <v>0</v>
      </c>
      <c r="AW146" s="33">
        <f t="shared" si="53"/>
        <v>0</v>
      </c>
      <c r="AX146" s="33">
        <f t="shared" si="53"/>
        <v>0</v>
      </c>
      <c r="AY146" s="33">
        <f t="shared" si="53"/>
        <v>0</v>
      </c>
      <c r="AZ146" s="33">
        <f t="shared" si="53"/>
        <v>0</v>
      </c>
      <c r="BA146" s="33">
        <f t="shared" si="53"/>
        <v>0</v>
      </c>
      <c r="BB146" s="33">
        <f t="shared" si="53"/>
        <v>0</v>
      </c>
      <c r="BC146" s="33">
        <f t="shared" si="53"/>
        <v>0</v>
      </c>
      <c r="BD146" s="33">
        <f t="shared" si="53"/>
        <v>0</v>
      </c>
      <c r="BE146" s="33">
        <f t="shared" si="53"/>
        <v>0</v>
      </c>
      <c r="BF146" s="33">
        <f t="shared" si="53"/>
        <v>0</v>
      </c>
      <c r="BG146" s="33">
        <f t="shared" si="53"/>
        <v>0</v>
      </c>
      <c r="BH146" s="33">
        <f t="shared" si="53"/>
        <v>0</v>
      </c>
      <c r="BI146" s="33">
        <f t="shared" si="53"/>
        <v>0</v>
      </c>
    </row>
    <row r="147" spans="1:61">
      <c r="A147" s="487"/>
      <c r="B147" s="461"/>
      <c r="C147" s="461"/>
      <c r="D147" s="488"/>
      <c r="E147" s="452" t="str">
        <f t="shared" ref="E147:AJ147" si="54" xml:space="preserve"> E$130</f>
        <v>Discounted economic profit for export 2 (2017-18 FYA CPIH deflated)</v>
      </c>
      <c r="F147" s="452">
        <f t="shared" si="54"/>
        <v>0</v>
      </c>
      <c r="G147" s="452" t="str">
        <f t="shared" si="54"/>
        <v>£m</v>
      </c>
      <c r="H147" s="121">
        <f t="shared" si="54"/>
        <v>0</v>
      </c>
      <c r="I147" s="121">
        <f t="shared" si="54"/>
        <v>0</v>
      </c>
      <c r="J147" s="121">
        <f t="shared" si="54"/>
        <v>0</v>
      </c>
      <c r="K147" s="121">
        <f t="shared" si="54"/>
        <v>0</v>
      </c>
      <c r="L147" s="121">
        <f t="shared" si="54"/>
        <v>0</v>
      </c>
      <c r="M147" s="121">
        <f t="shared" si="54"/>
        <v>0</v>
      </c>
      <c r="N147" s="121">
        <f t="shared" si="54"/>
        <v>0</v>
      </c>
      <c r="O147" s="121">
        <f t="shared" si="54"/>
        <v>0</v>
      </c>
      <c r="P147" s="121">
        <f t="shared" si="54"/>
        <v>0</v>
      </c>
      <c r="Q147" s="121">
        <f t="shared" si="54"/>
        <v>0</v>
      </c>
      <c r="R147" s="121">
        <f t="shared" si="54"/>
        <v>0</v>
      </c>
      <c r="S147" s="121">
        <f t="shared" si="54"/>
        <v>0</v>
      </c>
      <c r="T147" s="121">
        <f t="shared" si="54"/>
        <v>0</v>
      </c>
      <c r="U147" s="121">
        <f t="shared" si="54"/>
        <v>0</v>
      </c>
      <c r="V147" s="121">
        <f t="shared" si="54"/>
        <v>0</v>
      </c>
      <c r="W147" s="121">
        <f t="shared" si="54"/>
        <v>0</v>
      </c>
      <c r="X147" s="121">
        <f t="shared" si="54"/>
        <v>0</v>
      </c>
      <c r="Y147" s="121">
        <f t="shared" si="54"/>
        <v>0</v>
      </c>
      <c r="Z147" s="121">
        <f t="shared" si="54"/>
        <v>0</v>
      </c>
      <c r="AA147" s="121">
        <f t="shared" si="54"/>
        <v>0</v>
      </c>
      <c r="AB147" s="121">
        <f t="shared" si="54"/>
        <v>0</v>
      </c>
      <c r="AC147" s="121">
        <f t="shared" si="54"/>
        <v>0</v>
      </c>
      <c r="AD147" s="121">
        <f t="shared" si="54"/>
        <v>0</v>
      </c>
      <c r="AE147" s="121">
        <f t="shared" si="54"/>
        <v>0</v>
      </c>
      <c r="AF147" s="121">
        <f t="shared" si="54"/>
        <v>0</v>
      </c>
      <c r="AG147" s="121">
        <f t="shared" si="54"/>
        <v>0</v>
      </c>
      <c r="AH147" s="121">
        <f t="shared" si="54"/>
        <v>0</v>
      </c>
      <c r="AI147" s="121">
        <f t="shared" si="54"/>
        <v>0</v>
      </c>
      <c r="AJ147" s="121">
        <f t="shared" si="54"/>
        <v>0</v>
      </c>
      <c r="AK147" s="121">
        <f t="shared" ref="AK147:BI147" si="55" xml:space="preserve"> AK$130</f>
        <v>0</v>
      </c>
      <c r="AL147" s="121">
        <f t="shared" si="55"/>
        <v>0</v>
      </c>
      <c r="AM147" s="121">
        <f t="shared" si="55"/>
        <v>0</v>
      </c>
      <c r="AN147" s="121">
        <f t="shared" si="55"/>
        <v>0</v>
      </c>
      <c r="AO147" s="121">
        <f t="shared" si="55"/>
        <v>0</v>
      </c>
      <c r="AP147" s="121">
        <f t="shared" si="55"/>
        <v>0</v>
      </c>
      <c r="AQ147" s="121">
        <f t="shared" si="55"/>
        <v>0</v>
      </c>
      <c r="AR147" s="121">
        <f t="shared" si="55"/>
        <v>0</v>
      </c>
      <c r="AS147" s="121">
        <f t="shared" si="55"/>
        <v>0</v>
      </c>
      <c r="AT147" s="121">
        <f t="shared" si="55"/>
        <v>0</v>
      </c>
      <c r="AU147" s="121">
        <f t="shared" si="55"/>
        <v>0</v>
      </c>
      <c r="AV147" s="121">
        <f t="shared" si="55"/>
        <v>0</v>
      </c>
      <c r="AW147" s="121">
        <f t="shared" si="55"/>
        <v>0</v>
      </c>
      <c r="AX147" s="121">
        <f t="shared" si="55"/>
        <v>0</v>
      </c>
      <c r="AY147" s="121">
        <f t="shared" si="55"/>
        <v>0</v>
      </c>
      <c r="AZ147" s="121">
        <f t="shared" si="55"/>
        <v>0</v>
      </c>
      <c r="BA147" s="121">
        <f t="shared" si="55"/>
        <v>0</v>
      </c>
      <c r="BB147" s="121">
        <f t="shared" si="55"/>
        <v>0</v>
      </c>
      <c r="BC147" s="121">
        <f t="shared" si="55"/>
        <v>0</v>
      </c>
      <c r="BD147" s="121">
        <f t="shared" si="55"/>
        <v>0</v>
      </c>
      <c r="BE147" s="121">
        <f t="shared" si="55"/>
        <v>0</v>
      </c>
      <c r="BF147" s="121">
        <f t="shared" si="55"/>
        <v>0</v>
      </c>
      <c r="BG147" s="121">
        <f t="shared" si="55"/>
        <v>0</v>
      </c>
      <c r="BH147" s="121">
        <f t="shared" si="55"/>
        <v>0</v>
      </c>
      <c r="BI147" s="121">
        <f t="shared" si="55"/>
        <v>0</v>
      </c>
    </row>
    <row r="148" spans="1:61">
      <c r="A148" s="448"/>
      <c r="B148" s="449"/>
      <c r="C148" s="449"/>
      <c r="D148" s="450"/>
      <c r="E148" s="452" t="s">
        <v>263</v>
      </c>
      <c r="F148" s="451"/>
      <c r="G148" s="451" t="s">
        <v>105</v>
      </c>
      <c r="H148" s="139">
        <f>+SUM(J148:BI148)</f>
        <v>0</v>
      </c>
      <c r="I148" s="121"/>
      <c r="J148" s="121">
        <f xml:space="preserve"> J146 * J147</f>
        <v>0</v>
      </c>
      <c r="K148" s="121">
        <f t="shared" ref="K148:BI148" si="56" xml:space="preserve"> K146 * K147</f>
        <v>0</v>
      </c>
      <c r="L148" s="121">
        <f t="shared" si="56"/>
        <v>0</v>
      </c>
      <c r="M148" s="121">
        <f t="shared" si="56"/>
        <v>0</v>
      </c>
      <c r="N148" s="121">
        <f t="shared" si="56"/>
        <v>0</v>
      </c>
      <c r="O148" s="121">
        <f t="shared" si="56"/>
        <v>0</v>
      </c>
      <c r="P148" s="121">
        <f t="shared" si="56"/>
        <v>0</v>
      </c>
      <c r="Q148" s="121">
        <f t="shared" si="56"/>
        <v>0</v>
      </c>
      <c r="R148" s="121">
        <f t="shared" si="56"/>
        <v>0</v>
      </c>
      <c r="S148" s="121">
        <f t="shared" si="56"/>
        <v>0</v>
      </c>
      <c r="T148" s="121">
        <f t="shared" si="56"/>
        <v>0</v>
      </c>
      <c r="U148" s="121">
        <f t="shared" si="56"/>
        <v>0</v>
      </c>
      <c r="V148" s="121">
        <f t="shared" si="56"/>
        <v>0</v>
      </c>
      <c r="W148" s="121">
        <f t="shared" si="56"/>
        <v>0</v>
      </c>
      <c r="X148" s="121">
        <f t="shared" si="56"/>
        <v>0</v>
      </c>
      <c r="Y148" s="121">
        <f t="shared" si="56"/>
        <v>0</v>
      </c>
      <c r="Z148" s="121">
        <f t="shared" si="56"/>
        <v>0</v>
      </c>
      <c r="AA148" s="121">
        <f t="shared" si="56"/>
        <v>0</v>
      </c>
      <c r="AB148" s="121">
        <f t="shared" si="56"/>
        <v>0</v>
      </c>
      <c r="AC148" s="121">
        <f t="shared" si="56"/>
        <v>0</v>
      </c>
      <c r="AD148" s="121">
        <f t="shared" si="56"/>
        <v>0</v>
      </c>
      <c r="AE148" s="121">
        <f t="shared" si="56"/>
        <v>0</v>
      </c>
      <c r="AF148" s="121">
        <f t="shared" si="56"/>
        <v>0</v>
      </c>
      <c r="AG148" s="121">
        <f t="shared" si="56"/>
        <v>0</v>
      </c>
      <c r="AH148" s="121">
        <f t="shared" si="56"/>
        <v>0</v>
      </c>
      <c r="AI148" s="121">
        <f t="shared" si="56"/>
        <v>0</v>
      </c>
      <c r="AJ148" s="121">
        <f t="shared" si="56"/>
        <v>0</v>
      </c>
      <c r="AK148" s="121">
        <f t="shared" si="56"/>
        <v>0</v>
      </c>
      <c r="AL148" s="121">
        <f t="shared" si="56"/>
        <v>0</v>
      </c>
      <c r="AM148" s="121">
        <f t="shared" si="56"/>
        <v>0</v>
      </c>
      <c r="AN148" s="121">
        <f t="shared" si="56"/>
        <v>0</v>
      </c>
      <c r="AO148" s="121">
        <f t="shared" si="56"/>
        <v>0</v>
      </c>
      <c r="AP148" s="121">
        <f t="shared" si="56"/>
        <v>0</v>
      </c>
      <c r="AQ148" s="121">
        <f t="shared" si="56"/>
        <v>0</v>
      </c>
      <c r="AR148" s="121">
        <f t="shared" si="56"/>
        <v>0</v>
      </c>
      <c r="AS148" s="121">
        <f t="shared" si="56"/>
        <v>0</v>
      </c>
      <c r="AT148" s="121">
        <f t="shared" si="56"/>
        <v>0</v>
      </c>
      <c r="AU148" s="121">
        <f t="shared" si="56"/>
        <v>0</v>
      </c>
      <c r="AV148" s="121">
        <f t="shared" si="56"/>
        <v>0</v>
      </c>
      <c r="AW148" s="121">
        <f t="shared" si="56"/>
        <v>0</v>
      </c>
      <c r="AX148" s="121">
        <f t="shared" si="56"/>
        <v>0</v>
      </c>
      <c r="AY148" s="121">
        <f t="shared" si="56"/>
        <v>0</v>
      </c>
      <c r="AZ148" s="121">
        <f t="shared" si="56"/>
        <v>0</v>
      </c>
      <c r="BA148" s="121">
        <f t="shared" si="56"/>
        <v>0</v>
      </c>
      <c r="BB148" s="121">
        <f t="shared" si="56"/>
        <v>0</v>
      </c>
      <c r="BC148" s="121">
        <f t="shared" si="56"/>
        <v>0</v>
      </c>
      <c r="BD148" s="121">
        <f t="shared" si="56"/>
        <v>0</v>
      </c>
      <c r="BE148" s="121">
        <f t="shared" si="56"/>
        <v>0</v>
      </c>
      <c r="BF148" s="121">
        <f t="shared" si="56"/>
        <v>0</v>
      </c>
      <c r="BG148" s="121">
        <f t="shared" si="56"/>
        <v>0</v>
      </c>
      <c r="BH148" s="121">
        <f t="shared" si="56"/>
        <v>0</v>
      </c>
      <c r="BI148" s="121">
        <f t="shared" si="56"/>
        <v>0</v>
      </c>
    </row>
    <row r="149" spans="1:61">
      <c r="A149" s="448"/>
      <c r="B149" s="449"/>
      <c r="C149" s="449"/>
      <c r="D149" s="450"/>
      <c r="E149" s="451"/>
      <c r="F149" s="451"/>
      <c r="G149" s="451"/>
      <c r="H149" s="451"/>
      <c r="I149" s="452"/>
      <c r="J149" s="451"/>
      <c r="K149" s="451"/>
      <c r="L149" s="451"/>
      <c r="M149" s="451"/>
      <c r="N149" s="451"/>
      <c r="O149" s="451"/>
      <c r="P149" s="451"/>
      <c r="Q149" s="451"/>
      <c r="R149" s="451"/>
      <c r="S149" s="451"/>
      <c r="T149" s="453"/>
      <c r="U149" s="453"/>
      <c r="V149" s="453"/>
      <c r="W149" s="453"/>
      <c r="X149" s="453"/>
      <c r="Y149" s="453"/>
      <c r="Z149" s="453"/>
      <c r="AA149" s="453"/>
      <c r="AB149" s="451"/>
      <c r="AC149" s="451"/>
      <c r="AD149" s="453"/>
      <c r="AE149" s="453"/>
      <c r="AF149" s="451"/>
      <c r="AG149" s="451"/>
      <c r="AH149" s="453"/>
      <c r="AI149" s="453"/>
      <c r="AJ149" s="451"/>
      <c r="AK149" s="451"/>
      <c r="AL149" s="453"/>
      <c r="AM149" s="453"/>
      <c r="AN149" s="451"/>
      <c r="AO149" s="451"/>
      <c r="AP149" s="453"/>
      <c r="AQ149" s="453"/>
      <c r="AR149" s="451"/>
      <c r="AS149" s="453"/>
      <c r="AT149" s="453"/>
      <c r="AU149" s="451"/>
      <c r="AV149" s="453"/>
      <c r="AW149" s="453"/>
      <c r="AX149" s="451"/>
      <c r="AY149" s="453"/>
      <c r="AZ149" s="453"/>
      <c r="BA149" s="451"/>
      <c r="BB149" s="453"/>
      <c r="BC149" s="453"/>
      <c r="BD149" s="451"/>
      <c r="BE149" s="453"/>
      <c r="BF149" s="453"/>
      <c r="BG149" s="451"/>
      <c r="BH149" s="453"/>
      <c r="BI149" s="453"/>
    </row>
    <row r="150" spans="1:61">
      <c r="A150" s="489"/>
      <c r="B150" s="490"/>
      <c r="C150" s="490"/>
      <c r="D150" s="491"/>
      <c r="E150" s="452" t="str">
        <f t="shared" ref="E150:AJ150" si="57" xml:space="preserve"> E$148</f>
        <v>Discounted economic profit for cap for export 2 (2017-18 FYA CPIH deflated)</v>
      </c>
      <c r="F150" s="452">
        <f t="shared" si="57"/>
        <v>0</v>
      </c>
      <c r="G150" s="452" t="str">
        <f t="shared" si="57"/>
        <v>£m</v>
      </c>
      <c r="H150" s="121">
        <f t="shared" si="57"/>
        <v>0</v>
      </c>
      <c r="I150" s="121">
        <f t="shared" si="57"/>
        <v>0</v>
      </c>
      <c r="J150" s="121">
        <f t="shared" si="57"/>
        <v>0</v>
      </c>
      <c r="K150" s="121">
        <f t="shared" si="57"/>
        <v>0</v>
      </c>
      <c r="L150" s="121">
        <f t="shared" si="57"/>
        <v>0</v>
      </c>
      <c r="M150" s="121">
        <f t="shared" si="57"/>
        <v>0</v>
      </c>
      <c r="N150" s="121">
        <f t="shared" si="57"/>
        <v>0</v>
      </c>
      <c r="O150" s="121">
        <f t="shared" si="57"/>
        <v>0</v>
      </c>
      <c r="P150" s="121">
        <f t="shared" si="57"/>
        <v>0</v>
      </c>
      <c r="Q150" s="121">
        <f t="shared" si="57"/>
        <v>0</v>
      </c>
      <c r="R150" s="121">
        <f t="shared" si="57"/>
        <v>0</v>
      </c>
      <c r="S150" s="121">
        <f t="shared" si="57"/>
        <v>0</v>
      </c>
      <c r="T150" s="121">
        <f t="shared" si="57"/>
        <v>0</v>
      </c>
      <c r="U150" s="121">
        <f t="shared" si="57"/>
        <v>0</v>
      </c>
      <c r="V150" s="121">
        <f t="shared" si="57"/>
        <v>0</v>
      </c>
      <c r="W150" s="121">
        <f t="shared" si="57"/>
        <v>0</v>
      </c>
      <c r="X150" s="121">
        <f t="shared" si="57"/>
        <v>0</v>
      </c>
      <c r="Y150" s="121">
        <f t="shared" si="57"/>
        <v>0</v>
      </c>
      <c r="Z150" s="121">
        <f t="shared" si="57"/>
        <v>0</v>
      </c>
      <c r="AA150" s="121">
        <f t="shared" si="57"/>
        <v>0</v>
      </c>
      <c r="AB150" s="121">
        <f t="shared" si="57"/>
        <v>0</v>
      </c>
      <c r="AC150" s="121">
        <f t="shared" si="57"/>
        <v>0</v>
      </c>
      <c r="AD150" s="121">
        <f t="shared" si="57"/>
        <v>0</v>
      </c>
      <c r="AE150" s="121">
        <f t="shared" si="57"/>
        <v>0</v>
      </c>
      <c r="AF150" s="121">
        <f t="shared" si="57"/>
        <v>0</v>
      </c>
      <c r="AG150" s="121">
        <f t="shared" si="57"/>
        <v>0</v>
      </c>
      <c r="AH150" s="121">
        <f t="shared" si="57"/>
        <v>0</v>
      </c>
      <c r="AI150" s="121">
        <f t="shared" si="57"/>
        <v>0</v>
      </c>
      <c r="AJ150" s="121">
        <f t="shared" si="57"/>
        <v>0</v>
      </c>
      <c r="AK150" s="121">
        <f t="shared" ref="AK150:BI150" si="58" xml:space="preserve"> AK$148</f>
        <v>0</v>
      </c>
      <c r="AL150" s="121">
        <f t="shared" si="58"/>
        <v>0</v>
      </c>
      <c r="AM150" s="121">
        <f t="shared" si="58"/>
        <v>0</v>
      </c>
      <c r="AN150" s="121">
        <f t="shared" si="58"/>
        <v>0</v>
      </c>
      <c r="AO150" s="121">
        <f t="shared" si="58"/>
        <v>0</v>
      </c>
      <c r="AP150" s="121">
        <f t="shared" si="58"/>
        <v>0</v>
      </c>
      <c r="AQ150" s="121">
        <f t="shared" si="58"/>
        <v>0</v>
      </c>
      <c r="AR150" s="121">
        <f t="shared" si="58"/>
        <v>0</v>
      </c>
      <c r="AS150" s="121">
        <f t="shared" si="58"/>
        <v>0</v>
      </c>
      <c r="AT150" s="121">
        <f t="shared" si="58"/>
        <v>0</v>
      </c>
      <c r="AU150" s="121">
        <f t="shared" si="58"/>
        <v>0</v>
      </c>
      <c r="AV150" s="121">
        <f t="shared" si="58"/>
        <v>0</v>
      </c>
      <c r="AW150" s="121">
        <f t="shared" si="58"/>
        <v>0</v>
      </c>
      <c r="AX150" s="121">
        <f t="shared" si="58"/>
        <v>0</v>
      </c>
      <c r="AY150" s="121">
        <f t="shared" si="58"/>
        <v>0</v>
      </c>
      <c r="AZ150" s="121">
        <f t="shared" si="58"/>
        <v>0</v>
      </c>
      <c r="BA150" s="121">
        <f t="shared" si="58"/>
        <v>0</v>
      </c>
      <c r="BB150" s="121">
        <f t="shared" si="58"/>
        <v>0</v>
      </c>
      <c r="BC150" s="121">
        <f t="shared" si="58"/>
        <v>0</v>
      </c>
      <c r="BD150" s="121">
        <f t="shared" si="58"/>
        <v>0</v>
      </c>
      <c r="BE150" s="121">
        <f t="shared" si="58"/>
        <v>0</v>
      </c>
      <c r="BF150" s="121">
        <f t="shared" si="58"/>
        <v>0</v>
      </c>
      <c r="BG150" s="121">
        <f t="shared" si="58"/>
        <v>0</v>
      </c>
      <c r="BH150" s="121">
        <f t="shared" si="58"/>
        <v>0</v>
      </c>
      <c r="BI150" s="121">
        <f t="shared" si="58"/>
        <v>0</v>
      </c>
    </row>
    <row r="151" spans="1:61">
      <c r="A151" s="448"/>
      <c r="B151" s="449"/>
      <c r="C151" s="449"/>
      <c r="D151" s="450"/>
      <c r="E151" s="459" t="s">
        <v>264</v>
      </c>
      <c r="F151" s="123">
        <f>SUM(J150:BI150)</f>
        <v>0</v>
      </c>
      <c r="G151" s="453" t="s">
        <v>105</v>
      </c>
      <c r="H151" s="451"/>
      <c r="I151" s="452"/>
      <c r="J151" s="451"/>
      <c r="K151" s="451"/>
      <c r="L151" s="451"/>
      <c r="M151" s="451"/>
      <c r="N151" s="451"/>
      <c r="O151" s="451"/>
      <c r="P151" s="451"/>
      <c r="Q151" s="451"/>
      <c r="R151" s="451"/>
      <c r="S151" s="451"/>
      <c r="T151" s="453"/>
      <c r="U151" s="453"/>
      <c r="V151" s="453"/>
      <c r="W151" s="453"/>
      <c r="X151" s="453"/>
      <c r="Y151" s="453"/>
      <c r="Z151" s="453"/>
      <c r="AA151" s="453"/>
      <c r="AB151" s="451"/>
      <c r="AC151" s="451"/>
      <c r="AD151" s="453"/>
      <c r="AE151" s="453"/>
      <c r="AF151" s="451"/>
      <c r="AG151" s="451"/>
      <c r="AH151" s="453"/>
      <c r="AI151" s="453"/>
      <c r="AJ151" s="451"/>
      <c r="AK151" s="451"/>
      <c r="AL151" s="453"/>
      <c r="AM151" s="453"/>
      <c r="AN151" s="451"/>
      <c r="AO151" s="451"/>
      <c r="AP151" s="453"/>
      <c r="AQ151" s="453"/>
      <c r="AR151" s="451"/>
      <c r="AS151" s="453"/>
      <c r="AT151" s="453"/>
      <c r="AU151" s="451"/>
      <c r="AV151" s="453"/>
      <c r="AW151" s="453"/>
      <c r="AX151" s="451"/>
      <c r="AY151" s="453"/>
      <c r="AZ151" s="453"/>
      <c r="BA151" s="451"/>
      <c r="BB151" s="453"/>
      <c r="BC151" s="453"/>
      <c r="BD151" s="451"/>
      <c r="BE151" s="453"/>
      <c r="BF151" s="453"/>
      <c r="BG151" s="451"/>
      <c r="BH151" s="453"/>
      <c r="BI151" s="453"/>
    </row>
    <row r="152" spans="1:61">
      <c r="A152" s="448"/>
      <c r="B152" s="449"/>
      <c r="C152" s="449"/>
      <c r="D152" s="450"/>
      <c r="E152" s="451"/>
      <c r="F152" s="453"/>
      <c r="G152" s="451"/>
      <c r="H152" s="451"/>
      <c r="I152" s="452"/>
      <c r="J152" s="451"/>
      <c r="K152" s="451"/>
      <c r="L152" s="451"/>
      <c r="M152" s="451"/>
      <c r="N152" s="451"/>
      <c r="O152" s="451"/>
      <c r="P152" s="451"/>
      <c r="Q152" s="451"/>
      <c r="R152" s="451"/>
      <c r="S152" s="451"/>
      <c r="T152" s="453"/>
      <c r="U152" s="453"/>
      <c r="V152" s="453"/>
      <c r="W152" s="453"/>
      <c r="X152" s="453"/>
      <c r="Y152" s="453"/>
      <c r="Z152" s="453"/>
      <c r="AA152" s="453"/>
      <c r="AB152" s="451"/>
      <c r="AC152" s="451"/>
      <c r="AD152" s="453"/>
      <c r="AE152" s="453"/>
      <c r="AF152" s="451"/>
      <c r="AG152" s="451"/>
      <c r="AH152" s="453"/>
      <c r="AI152" s="453"/>
      <c r="AJ152" s="451"/>
      <c r="AK152" s="451"/>
      <c r="AL152" s="453"/>
      <c r="AM152" s="453"/>
      <c r="AN152" s="451"/>
      <c r="AO152" s="451"/>
      <c r="AP152" s="453"/>
      <c r="AQ152" s="453"/>
      <c r="AR152" s="451"/>
      <c r="AS152" s="453"/>
      <c r="AT152" s="453"/>
      <c r="AU152" s="451"/>
      <c r="AV152" s="453"/>
      <c r="AW152" s="453"/>
      <c r="AX152" s="451"/>
      <c r="AY152" s="453"/>
      <c r="AZ152" s="453"/>
      <c r="BA152" s="451"/>
      <c r="BB152" s="453"/>
      <c r="BC152" s="453"/>
      <c r="BD152" s="451"/>
      <c r="BE152" s="453"/>
      <c r="BF152" s="453"/>
      <c r="BG152" s="451"/>
      <c r="BH152" s="453"/>
      <c r="BI152" s="453"/>
    </row>
    <row r="153" spans="1:61">
      <c r="A153" s="448"/>
      <c r="B153" s="449"/>
      <c r="C153" s="449"/>
      <c r="D153" s="450"/>
      <c r="E153" s="452" t="str">
        <f t="shared" ref="E153:AJ153" si="59" xml:space="preserve"> E$137</f>
        <v>50% of NPV of economic profit for export 2 (2017-18 FYA CPIH deflated)</v>
      </c>
      <c r="F153" s="121">
        <f t="shared" si="59"/>
        <v>0</v>
      </c>
      <c r="G153" s="452" t="str">
        <f t="shared" si="59"/>
        <v>£m</v>
      </c>
      <c r="H153" s="452">
        <f t="shared" si="59"/>
        <v>0</v>
      </c>
      <c r="I153" s="452">
        <f t="shared" si="59"/>
        <v>0</v>
      </c>
      <c r="J153" s="452">
        <f t="shared" si="59"/>
        <v>0</v>
      </c>
      <c r="K153" s="452">
        <f t="shared" si="59"/>
        <v>0</v>
      </c>
      <c r="L153" s="452">
        <f t="shared" si="59"/>
        <v>0</v>
      </c>
      <c r="M153" s="452">
        <f t="shared" si="59"/>
        <v>0</v>
      </c>
      <c r="N153" s="452">
        <f t="shared" si="59"/>
        <v>0</v>
      </c>
      <c r="O153" s="452">
        <f t="shared" si="59"/>
        <v>0</v>
      </c>
      <c r="P153" s="452">
        <f t="shared" si="59"/>
        <v>0</v>
      </c>
      <c r="Q153" s="452">
        <f t="shared" si="59"/>
        <v>0</v>
      </c>
      <c r="R153" s="452">
        <f t="shared" si="59"/>
        <v>0</v>
      </c>
      <c r="S153" s="452">
        <f t="shared" si="59"/>
        <v>0</v>
      </c>
      <c r="T153" s="452">
        <f t="shared" si="59"/>
        <v>0</v>
      </c>
      <c r="U153" s="452">
        <f t="shared" si="59"/>
        <v>0</v>
      </c>
      <c r="V153" s="452">
        <f t="shared" si="59"/>
        <v>0</v>
      </c>
      <c r="W153" s="452">
        <f t="shared" si="59"/>
        <v>0</v>
      </c>
      <c r="X153" s="452">
        <f t="shared" si="59"/>
        <v>0</v>
      </c>
      <c r="Y153" s="452">
        <f t="shared" si="59"/>
        <v>0</v>
      </c>
      <c r="Z153" s="452">
        <f t="shared" si="59"/>
        <v>0</v>
      </c>
      <c r="AA153" s="452">
        <f t="shared" si="59"/>
        <v>0</v>
      </c>
      <c r="AB153" s="452">
        <f t="shared" si="59"/>
        <v>0</v>
      </c>
      <c r="AC153" s="452">
        <f t="shared" si="59"/>
        <v>0</v>
      </c>
      <c r="AD153" s="452">
        <f t="shared" si="59"/>
        <v>0</v>
      </c>
      <c r="AE153" s="452">
        <f t="shared" si="59"/>
        <v>0</v>
      </c>
      <c r="AF153" s="452">
        <f t="shared" si="59"/>
        <v>0</v>
      </c>
      <c r="AG153" s="452">
        <f t="shared" si="59"/>
        <v>0</v>
      </c>
      <c r="AH153" s="452">
        <f t="shared" si="59"/>
        <v>0</v>
      </c>
      <c r="AI153" s="452">
        <f t="shared" si="59"/>
        <v>0</v>
      </c>
      <c r="AJ153" s="452">
        <f t="shared" si="59"/>
        <v>0</v>
      </c>
      <c r="AK153" s="452">
        <f t="shared" ref="AK153:BI153" si="60" xml:space="preserve"> AK$137</f>
        <v>0</v>
      </c>
      <c r="AL153" s="452">
        <f t="shared" si="60"/>
        <v>0</v>
      </c>
      <c r="AM153" s="452">
        <f t="shared" si="60"/>
        <v>0</v>
      </c>
      <c r="AN153" s="452">
        <f t="shared" si="60"/>
        <v>0</v>
      </c>
      <c r="AO153" s="452">
        <f t="shared" si="60"/>
        <v>0</v>
      </c>
      <c r="AP153" s="452">
        <f t="shared" si="60"/>
        <v>0</v>
      </c>
      <c r="AQ153" s="452">
        <f t="shared" si="60"/>
        <v>0</v>
      </c>
      <c r="AR153" s="452">
        <f t="shared" si="60"/>
        <v>0</v>
      </c>
      <c r="AS153" s="452">
        <f t="shared" si="60"/>
        <v>0</v>
      </c>
      <c r="AT153" s="452">
        <f t="shared" si="60"/>
        <v>0</v>
      </c>
      <c r="AU153" s="452">
        <f t="shared" si="60"/>
        <v>0</v>
      </c>
      <c r="AV153" s="452">
        <f t="shared" si="60"/>
        <v>0</v>
      </c>
      <c r="AW153" s="452">
        <f t="shared" si="60"/>
        <v>0</v>
      </c>
      <c r="AX153" s="452">
        <f t="shared" si="60"/>
        <v>0</v>
      </c>
      <c r="AY153" s="452">
        <f t="shared" si="60"/>
        <v>0</v>
      </c>
      <c r="AZ153" s="452">
        <f t="shared" si="60"/>
        <v>0</v>
      </c>
      <c r="BA153" s="452">
        <f t="shared" si="60"/>
        <v>0</v>
      </c>
      <c r="BB153" s="452">
        <f t="shared" si="60"/>
        <v>0</v>
      </c>
      <c r="BC153" s="452">
        <f t="shared" si="60"/>
        <v>0</v>
      </c>
      <c r="BD153" s="452">
        <f t="shared" si="60"/>
        <v>0</v>
      </c>
      <c r="BE153" s="452">
        <f t="shared" si="60"/>
        <v>0</v>
      </c>
      <c r="BF153" s="452">
        <f t="shared" si="60"/>
        <v>0</v>
      </c>
      <c r="BG153" s="452">
        <f t="shared" si="60"/>
        <v>0</v>
      </c>
      <c r="BH153" s="452">
        <f t="shared" si="60"/>
        <v>0</v>
      </c>
      <c r="BI153" s="452">
        <f t="shared" si="60"/>
        <v>0</v>
      </c>
    </row>
    <row r="154" spans="1:61">
      <c r="A154" s="448"/>
      <c r="B154" s="449"/>
      <c r="C154" s="449"/>
      <c r="D154" s="450"/>
      <c r="E154" s="452" t="str">
        <f t="shared" ref="E154:AJ154" si="61" xml:space="preserve"> E$151</f>
        <v>Total discounted economic profit for cap for export 2 (2017-18 FYA CPIH deflated)</v>
      </c>
      <c r="F154" s="121">
        <f t="shared" si="61"/>
        <v>0</v>
      </c>
      <c r="G154" s="452" t="str">
        <f t="shared" si="61"/>
        <v>£m</v>
      </c>
      <c r="H154" s="452">
        <f t="shared" si="61"/>
        <v>0</v>
      </c>
      <c r="I154" s="452">
        <f t="shared" si="61"/>
        <v>0</v>
      </c>
      <c r="J154" s="452">
        <f t="shared" si="61"/>
        <v>0</v>
      </c>
      <c r="K154" s="452">
        <f t="shared" si="61"/>
        <v>0</v>
      </c>
      <c r="L154" s="452">
        <f t="shared" si="61"/>
        <v>0</v>
      </c>
      <c r="M154" s="452">
        <f t="shared" si="61"/>
        <v>0</v>
      </c>
      <c r="N154" s="452">
        <f t="shared" si="61"/>
        <v>0</v>
      </c>
      <c r="O154" s="452">
        <f t="shared" si="61"/>
        <v>0</v>
      </c>
      <c r="P154" s="452">
        <f t="shared" si="61"/>
        <v>0</v>
      </c>
      <c r="Q154" s="452">
        <f t="shared" si="61"/>
        <v>0</v>
      </c>
      <c r="R154" s="452">
        <f t="shared" si="61"/>
        <v>0</v>
      </c>
      <c r="S154" s="452">
        <f t="shared" si="61"/>
        <v>0</v>
      </c>
      <c r="T154" s="452">
        <f t="shared" si="61"/>
        <v>0</v>
      </c>
      <c r="U154" s="452">
        <f t="shared" si="61"/>
        <v>0</v>
      </c>
      <c r="V154" s="452">
        <f t="shared" si="61"/>
        <v>0</v>
      </c>
      <c r="W154" s="452">
        <f t="shared" si="61"/>
        <v>0</v>
      </c>
      <c r="X154" s="452">
        <f t="shared" si="61"/>
        <v>0</v>
      </c>
      <c r="Y154" s="452">
        <f t="shared" si="61"/>
        <v>0</v>
      </c>
      <c r="Z154" s="452">
        <f t="shared" si="61"/>
        <v>0</v>
      </c>
      <c r="AA154" s="452">
        <f t="shared" si="61"/>
        <v>0</v>
      </c>
      <c r="AB154" s="452">
        <f t="shared" si="61"/>
        <v>0</v>
      </c>
      <c r="AC154" s="452">
        <f t="shared" si="61"/>
        <v>0</v>
      </c>
      <c r="AD154" s="452">
        <f t="shared" si="61"/>
        <v>0</v>
      </c>
      <c r="AE154" s="452">
        <f t="shared" si="61"/>
        <v>0</v>
      </c>
      <c r="AF154" s="452">
        <f t="shared" si="61"/>
        <v>0</v>
      </c>
      <c r="AG154" s="452">
        <f t="shared" si="61"/>
        <v>0</v>
      </c>
      <c r="AH154" s="452">
        <f t="shared" si="61"/>
        <v>0</v>
      </c>
      <c r="AI154" s="452">
        <f t="shared" si="61"/>
        <v>0</v>
      </c>
      <c r="AJ154" s="452">
        <f t="shared" si="61"/>
        <v>0</v>
      </c>
      <c r="AK154" s="452">
        <f t="shared" ref="AK154:BI154" si="62" xml:space="preserve"> AK$151</f>
        <v>0</v>
      </c>
      <c r="AL154" s="452">
        <f t="shared" si="62"/>
        <v>0</v>
      </c>
      <c r="AM154" s="452">
        <f t="shared" si="62"/>
        <v>0</v>
      </c>
      <c r="AN154" s="452">
        <f t="shared" si="62"/>
        <v>0</v>
      </c>
      <c r="AO154" s="452">
        <f t="shared" si="62"/>
        <v>0</v>
      </c>
      <c r="AP154" s="452">
        <f t="shared" si="62"/>
        <v>0</v>
      </c>
      <c r="AQ154" s="452">
        <f t="shared" si="62"/>
        <v>0</v>
      </c>
      <c r="AR154" s="452">
        <f t="shared" si="62"/>
        <v>0</v>
      </c>
      <c r="AS154" s="452">
        <f t="shared" si="62"/>
        <v>0</v>
      </c>
      <c r="AT154" s="452">
        <f t="shared" si="62"/>
        <v>0</v>
      </c>
      <c r="AU154" s="452">
        <f t="shared" si="62"/>
        <v>0</v>
      </c>
      <c r="AV154" s="452">
        <f t="shared" si="62"/>
        <v>0</v>
      </c>
      <c r="AW154" s="452">
        <f t="shared" si="62"/>
        <v>0</v>
      </c>
      <c r="AX154" s="452">
        <f t="shared" si="62"/>
        <v>0</v>
      </c>
      <c r="AY154" s="452">
        <f t="shared" si="62"/>
        <v>0</v>
      </c>
      <c r="AZ154" s="452">
        <f t="shared" si="62"/>
        <v>0</v>
      </c>
      <c r="BA154" s="452">
        <f t="shared" si="62"/>
        <v>0</v>
      </c>
      <c r="BB154" s="452">
        <f t="shared" si="62"/>
        <v>0</v>
      </c>
      <c r="BC154" s="452">
        <f t="shared" si="62"/>
        <v>0</v>
      </c>
      <c r="BD154" s="452">
        <f t="shared" si="62"/>
        <v>0</v>
      </c>
      <c r="BE154" s="452">
        <f t="shared" si="62"/>
        <v>0</v>
      </c>
      <c r="BF154" s="452">
        <f t="shared" si="62"/>
        <v>0</v>
      </c>
      <c r="BG154" s="452">
        <f t="shared" si="62"/>
        <v>0</v>
      </c>
      <c r="BH154" s="452">
        <f t="shared" si="62"/>
        <v>0</v>
      </c>
      <c r="BI154" s="452">
        <f t="shared" si="62"/>
        <v>0</v>
      </c>
    </row>
    <row r="155" spans="1:61" ht="12.5">
      <c r="A155" s="492"/>
      <c r="B155" s="449"/>
      <c r="C155" s="449"/>
      <c r="D155" s="450"/>
      <c r="E155" s="452" t="s">
        <v>265</v>
      </c>
      <c r="F155" s="139">
        <f xml:space="preserve"> MAX( MIN( F153, F154 ), 0 )</f>
        <v>0</v>
      </c>
      <c r="G155" s="452" t="s">
        <v>105</v>
      </c>
      <c r="H155" s="451"/>
      <c r="I155" s="452"/>
      <c r="J155" s="451"/>
      <c r="K155" s="451"/>
      <c r="L155" s="451"/>
      <c r="M155" s="451"/>
      <c r="N155" s="451"/>
      <c r="O155" s="451"/>
      <c r="P155" s="451"/>
      <c r="Q155" s="451"/>
      <c r="R155" s="451"/>
      <c r="S155" s="451"/>
      <c r="T155" s="453"/>
      <c r="U155" s="453"/>
      <c r="V155" s="453"/>
      <c r="W155" s="453"/>
      <c r="X155" s="453"/>
      <c r="Y155" s="453"/>
      <c r="Z155" s="453"/>
      <c r="AA155" s="453"/>
      <c r="AB155" s="451"/>
      <c r="AC155" s="451"/>
      <c r="AD155" s="453"/>
      <c r="AE155" s="453"/>
      <c r="AF155" s="451"/>
      <c r="AG155" s="451"/>
      <c r="AH155" s="453"/>
      <c r="AI155" s="453"/>
      <c r="AJ155" s="451"/>
      <c r="AK155" s="451"/>
      <c r="AL155" s="453"/>
      <c r="AM155" s="453"/>
      <c r="AN155" s="451"/>
      <c r="AO155" s="451"/>
      <c r="AP155" s="453"/>
      <c r="AQ155" s="453"/>
      <c r="AR155" s="451"/>
      <c r="AS155" s="453"/>
      <c r="AT155" s="453"/>
      <c r="AU155" s="451"/>
      <c r="AV155" s="453"/>
      <c r="AW155" s="453"/>
      <c r="AX155" s="451"/>
      <c r="AY155" s="453"/>
      <c r="AZ155" s="453"/>
      <c r="BA155" s="451"/>
      <c r="BB155" s="453"/>
      <c r="BC155" s="453"/>
      <c r="BD155" s="451"/>
      <c r="BE155" s="453"/>
      <c r="BF155" s="453"/>
      <c r="BG155" s="451"/>
      <c r="BH155" s="453"/>
      <c r="BI155" s="453"/>
    </row>
    <row r="156" spans="1:61">
      <c r="A156" s="448"/>
      <c r="B156" s="449"/>
      <c r="C156" s="449"/>
      <c r="D156" s="450"/>
      <c r="E156" s="460"/>
      <c r="F156" s="493"/>
      <c r="G156" s="460"/>
      <c r="H156" s="451"/>
      <c r="I156" s="452"/>
      <c r="J156" s="451"/>
      <c r="K156" s="451"/>
      <c r="L156" s="451"/>
      <c r="M156" s="451"/>
      <c r="N156" s="451"/>
      <c r="O156" s="451"/>
      <c r="P156" s="451"/>
      <c r="Q156" s="451"/>
      <c r="R156" s="451"/>
      <c r="S156" s="451"/>
      <c r="T156" s="453"/>
      <c r="U156" s="453"/>
      <c r="V156" s="453"/>
      <c r="W156" s="453"/>
      <c r="X156" s="453"/>
      <c r="Y156" s="453"/>
      <c r="Z156" s="453"/>
      <c r="AA156" s="453"/>
      <c r="AB156" s="451"/>
      <c r="AC156" s="451"/>
      <c r="AD156" s="453"/>
      <c r="AE156" s="453"/>
      <c r="AF156" s="451"/>
      <c r="AG156" s="451"/>
      <c r="AH156" s="453"/>
      <c r="AI156" s="453"/>
      <c r="AJ156" s="451"/>
      <c r="AK156" s="451"/>
      <c r="AL156" s="453"/>
      <c r="AM156" s="453"/>
      <c r="AN156" s="451"/>
      <c r="AO156" s="451"/>
      <c r="AP156" s="453"/>
      <c r="AQ156" s="453"/>
      <c r="AR156" s="451"/>
      <c r="AS156" s="453"/>
      <c r="AT156" s="453"/>
      <c r="AU156" s="451"/>
      <c r="AV156" s="453"/>
      <c r="AW156" s="453"/>
      <c r="AX156" s="451"/>
      <c r="AY156" s="453"/>
      <c r="AZ156" s="453"/>
      <c r="BA156" s="451"/>
      <c r="BB156" s="453"/>
      <c r="BC156" s="453"/>
      <c r="BD156" s="451"/>
      <c r="BE156" s="453"/>
      <c r="BF156" s="453"/>
      <c r="BG156" s="451"/>
      <c r="BH156" s="453"/>
      <c r="BI156" s="453"/>
    </row>
    <row r="157" spans="1:61">
      <c r="A157" s="448"/>
      <c r="B157" s="449"/>
      <c r="C157" s="449"/>
      <c r="D157" s="450"/>
      <c r="E157" s="452" t="str">
        <f t="shared" ref="E157:AJ157" si="63" xml:space="preserve"> E$137</f>
        <v>50% of NPV of economic profit for export 2 (2017-18 FYA CPIH deflated)</v>
      </c>
      <c r="F157" s="121">
        <f t="shared" si="63"/>
        <v>0</v>
      </c>
      <c r="G157" s="452" t="str">
        <f t="shared" si="63"/>
        <v>£m</v>
      </c>
      <c r="H157" s="452">
        <f t="shared" si="63"/>
        <v>0</v>
      </c>
      <c r="I157" s="452">
        <f t="shared" si="63"/>
        <v>0</v>
      </c>
      <c r="J157" s="452">
        <f t="shared" si="63"/>
        <v>0</v>
      </c>
      <c r="K157" s="452">
        <f t="shared" si="63"/>
        <v>0</v>
      </c>
      <c r="L157" s="452">
        <f t="shared" si="63"/>
        <v>0</v>
      </c>
      <c r="M157" s="452">
        <f t="shared" si="63"/>
        <v>0</v>
      </c>
      <c r="N157" s="452">
        <f t="shared" si="63"/>
        <v>0</v>
      </c>
      <c r="O157" s="452">
        <f t="shared" si="63"/>
        <v>0</v>
      </c>
      <c r="P157" s="452">
        <f t="shared" si="63"/>
        <v>0</v>
      </c>
      <c r="Q157" s="452">
        <f t="shared" si="63"/>
        <v>0</v>
      </c>
      <c r="R157" s="452">
        <f t="shared" si="63"/>
        <v>0</v>
      </c>
      <c r="S157" s="452">
        <f t="shared" si="63"/>
        <v>0</v>
      </c>
      <c r="T157" s="452">
        <f t="shared" si="63"/>
        <v>0</v>
      </c>
      <c r="U157" s="452">
        <f t="shared" si="63"/>
        <v>0</v>
      </c>
      <c r="V157" s="452">
        <f t="shared" si="63"/>
        <v>0</v>
      </c>
      <c r="W157" s="452">
        <f t="shared" si="63"/>
        <v>0</v>
      </c>
      <c r="X157" s="452">
        <f t="shared" si="63"/>
        <v>0</v>
      </c>
      <c r="Y157" s="452">
        <f t="shared" si="63"/>
        <v>0</v>
      </c>
      <c r="Z157" s="452">
        <f t="shared" si="63"/>
        <v>0</v>
      </c>
      <c r="AA157" s="452">
        <f t="shared" si="63"/>
        <v>0</v>
      </c>
      <c r="AB157" s="452">
        <f t="shared" si="63"/>
        <v>0</v>
      </c>
      <c r="AC157" s="452">
        <f t="shared" si="63"/>
        <v>0</v>
      </c>
      <c r="AD157" s="452">
        <f t="shared" si="63"/>
        <v>0</v>
      </c>
      <c r="AE157" s="452">
        <f t="shared" si="63"/>
        <v>0</v>
      </c>
      <c r="AF157" s="452">
        <f t="shared" si="63"/>
        <v>0</v>
      </c>
      <c r="AG157" s="452">
        <f t="shared" si="63"/>
        <v>0</v>
      </c>
      <c r="AH157" s="452">
        <f t="shared" si="63"/>
        <v>0</v>
      </c>
      <c r="AI157" s="452">
        <f t="shared" si="63"/>
        <v>0</v>
      </c>
      <c r="AJ157" s="452">
        <f t="shared" si="63"/>
        <v>0</v>
      </c>
      <c r="AK157" s="452">
        <f t="shared" ref="AK157:BI157" si="64" xml:space="preserve"> AK$137</f>
        <v>0</v>
      </c>
      <c r="AL157" s="452">
        <f t="shared" si="64"/>
        <v>0</v>
      </c>
      <c r="AM157" s="452">
        <f t="shared" si="64"/>
        <v>0</v>
      </c>
      <c r="AN157" s="452">
        <f t="shared" si="64"/>
        <v>0</v>
      </c>
      <c r="AO157" s="452">
        <f t="shared" si="64"/>
        <v>0</v>
      </c>
      <c r="AP157" s="452">
        <f t="shared" si="64"/>
        <v>0</v>
      </c>
      <c r="AQ157" s="452">
        <f t="shared" si="64"/>
        <v>0</v>
      </c>
      <c r="AR157" s="452">
        <f t="shared" si="64"/>
        <v>0</v>
      </c>
      <c r="AS157" s="452">
        <f t="shared" si="64"/>
        <v>0</v>
      </c>
      <c r="AT157" s="452">
        <f t="shared" si="64"/>
        <v>0</v>
      </c>
      <c r="AU157" s="452">
        <f t="shared" si="64"/>
        <v>0</v>
      </c>
      <c r="AV157" s="452">
        <f t="shared" si="64"/>
        <v>0</v>
      </c>
      <c r="AW157" s="452">
        <f t="shared" si="64"/>
        <v>0</v>
      </c>
      <c r="AX157" s="452">
        <f t="shared" si="64"/>
        <v>0</v>
      </c>
      <c r="AY157" s="452">
        <f t="shared" si="64"/>
        <v>0</v>
      </c>
      <c r="AZ157" s="452">
        <f t="shared" si="64"/>
        <v>0</v>
      </c>
      <c r="BA157" s="452">
        <f t="shared" si="64"/>
        <v>0</v>
      </c>
      <c r="BB157" s="452">
        <f t="shared" si="64"/>
        <v>0</v>
      </c>
      <c r="BC157" s="452">
        <f t="shared" si="64"/>
        <v>0</v>
      </c>
      <c r="BD157" s="452">
        <f t="shared" si="64"/>
        <v>0</v>
      </c>
      <c r="BE157" s="452">
        <f t="shared" si="64"/>
        <v>0</v>
      </c>
      <c r="BF157" s="452">
        <f t="shared" si="64"/>
        <v>0</v>
      </c>
      <c r="BG157" s="452">
        <f t="shared" si="64"/>
        <v>0</v>
      </c>
      <c r="BH157" s="452">
        <f t="shared" si="64"/>
        <v>0</v>
      </c>
      <c r="BI157" s="452">
        <f t="shared" si="64"/>
        <v>0</v>
      </c>
    </row>
    <row r="158" spans="1:61">
      <c r="A158" s="448"/>
      <c r="B158" s="449"/>
      <c r="C158" s="449"/>
      <c r="D158" s="450"/>
      <c r="E158" s="452" t="str">
        <f t="shared" ref="E158:AJ158" si="65" xml:space="preserve"> E$155</f>
        <v>Export incentive for export 2 to be paid at PR24 (2017-18 FYA CPIH deflated)</v>
      </c>
      <c r="F158" s="121">
        <f t="shared" si="65"/>
        <v>0</v>
      </c>
      <c r="G158" s="452" t="str">
        <f t="shared" si="65"/>
        <v>£m</v>
      </c>
      <c r="H158" s="452">
        <f t="shared" si="65"/>
        <v>0</v>
      </c>
      <c r="I158" s="452">
        <f t="shared" si="65"/>
        <v>0</v>
      </c>
      <c r="J158" s="452">
        <f t="shared" si="65"/>
        <v>0</v>
      </c>
      <c r="K158" s="452">
        <f t="shared" si="65"/>
        <v>0</v>
      </c>
      <c r="L158" s="452">
        <f t="shared" si="65"/>
        <v>0</v>
      </c>
      <c r="M158" s="452">
        <f t="shared" si="65"/>
        <v>0</v>
      </c>
      <c r="N158" s="452">
        <f t="shared" si="65"/>
        <v>0</v>
      </c>
      <c r="O158" s="452">
        <f t="shared" si="65"/>
        <v>0</v>
      </c>
      <c r="P158" s="452">
        <f t="shared" si="65"/>
        <v>0</v>
      </c>
      <c r="Q158" s="452">
        <f t="shared" si="65"/>
        <v>0</v>
      </c>
      <c r="R158" s="452">
        <f t="shared" si="65"/>
        <v>0</v>
      </c>
      <c r="S158" s="452">
        <f t="shared" si="65"/>
        <v>0</v>
      </c>
      <c r="T158" s="452">
        <f t="shared" si="65"/>
        <v>0</v>
      </c>
      <c r="U158" s="452">
        <f t="shared" si="65"/>
        <v>0</v>
      </c>
      <c r="V158" s="452">
        <f t="shared" si="65"/>
        <v>0</v>
      </c>
      <c r="W158" s="452">
        <f t="shared" si="65"/>
        <v>0</v>
      </c>
      <c r="X158" s="452">
        <f t="shared" si="65"/>
        <v>0</v>
      </c>
      <c r="Y158" s="452">
        <f t="shared" si="65"/>
        <v>0</v>
      </c>
      <c r="Z158" s="452">
        <f t="shared" si="65"/>
        <v>0</v>
      </c>
      <c r="AA158" s="452">
        <f t="shared" si="65"/>
        <v>0</v>
      </c>
      <c r="AB158" s="452">
        <f t="shared" si="65"/>
        <v>0</v>
      </c>
      <c r="AC158" s="452">
        <f t="shared" si="65"/>
        <v>0</v>
      </c>
      <c r="AD158" s="452">
        <f t="shared" si="65"/>
        <v>0</v>
      </c>
      <c r="AE158" s="452">
        <f t="shared" si="65"/>
        <v>0</v>
      </c>
      <c r="AF158" s="452">
        <f t="shared" si="65"/>
        <v>0</v>
      </c>
      <c r="AG158" s="452">
        <f t="shared" si="65"/>
        <v>0</v>
      </c>
      <c r="AH158" s="452">
        <f t="shared" si="65"/>
        <v>0</v>
      </c>
      <c r="AI158" s="452">
        <f t="shared" si="65"/>
        <v>0</v>
      </c>
      <c r="AJ158" s="452">
        <f t="shared" si="65"/>
        <v>0</v>
      </c>
      <c r="AK158" s="452">
        <f t="shared" ref="AK158:BI158" si="66" xml:space="preserve"> AK$155</f>
        <v>0</v>
      </c>
      <c r="AL158" s="452">
        <f t="shared" si="66"/>
        <v>0</v>
      </c>
      <c r="AM158" s="452">
        <f t="shared" si="66"/>
        <v>0</v>
      </c>
      <c r="AN158" s="452">
        <f t="shared" si="66"/>
        <v>0</v>
      </c>
      <c r="AO158" s="452">
        <f t="shared" si="66"/>
        <v>0</v>
      </c>
      <c r="AP158" s="452">
        <f t="shared" si="66"/>
        <v>0</v>
      </c>
      <c r="AQ158" s="452">
        <f t="shared" si="66"/>
        <v>0</v>
      </c>
      <c r="AR158" s="452">
        <f t="shared" si="66"/>
        <v>0</v>
      </c>
      <c r="AS158" s="452">
        <f t="shared" si="66"/>
        <v>0</v>
      </c>
      <c r="AT158" s="452">
        <f t="shared" si="66"/>
        <v>0</v>
      </c>
      <c r="AU158" s="452">
        <f t="shared" si="66"/>
        <v>0</v>
      </c>
      <c r="AV158" s="452">
        <f t="shared" si="66"/>
        <v>0</v>
      </c>
      <c r="AW158" s="452">
        <f t="shared" si="66"/>
        <v>0</v>
      </c>
      <c r="AX158" s="452">
        <f t="shared" si="66"/>
        <v>0</v>
      </c>
      <c r="AY158" s="452">
        <f t="shared" si="66"/>
        <v>0</v>
      </c>
      <c r="AZ158" s="452">
        <f t="shared" si="66"/>
        <v>0</v>
      </c>
      <c r="BA158" s="452">
        <f t="shared" si="66"/>
        <v>0</v>
      </c>
      <c r="BB158" s="452">
        <f t="shared" si="66"/>
        <v>0</v>
      </c>
      <c r="BC158" s="452">
        <f t="shared" si="66"/>
        <v>0</v>
      </c>
      <c r="BD158" s="452">
        <f t="shared" si="66"/>
        <v>0</v>
      </c>
      <c r="BE158" s="452">
        <f t="shared" si="66"/>
        <v>0</v>
      </c>
      <c r="BF158" s="452">
        <f t="shared" si="66"/>
        <v>0</v>
      </c>
      <c r="BG158" s="452">
        <f t="shared" si="66"/>
        <v>0</v>
      </c>
      <c r="BH158" s="452">
        <f t="shared" si="66"/>
        <v>0</v>
      </c>
      <c r="BI158" s="452">
        <f t="shared" si="66"/>
        <v>0</v>
      </c>
    </row>
    <row r="159" spans="1:61" ht="12.5">
      <c r="A159" s="492"/>
      <c r="B159" s="449"/>
      <c r="C159" s="449"/>
      <c r="D159" s="450"/>
      <c r="E159" s="452" t="s">
        <v>266</v>
      </c>
      <c r="F159" s="139">
        <f xml:space="preserve"> MAX( 0, F157 - F158 )</f>
        <v>0</v>
      </c>
      <c r="G159" s="451" t="s">
        <v>105</v>
      </c>
      <c r="H159" s="451"/>
      <c r="I159" s="452"/>
      <c r="J159" s="451"/>
      <c r="K159" s="451"/>
      <c r="L159" s="451"/>
      <c r="M159" s="451"/>
      <c r="N159" s="451"/>
      <c r="O159" s="451"/>
      <c r="P159" s="451"/>
      <c r="Q159" s="451"/>
      <c r="R159" s="451"/>
      <c r="S159" s="451"/>
      <c r="T159" s="453"/>
      <c r="U159" s="453"/>
      <c r="V159" s="453"/>
      <c r="W159" s="453"/>
      <c r="X159" s="453"/>
      <c r="Y159" s="453"/>
      <c r="Z159" s="453"/>
      <c r="AA159" s="453"/>
      <c r="AB159" s="451"/>
      <c r="AC159" s="451"/>
      <c r="AD159" s="453"/>
      <c r="AE159" s="453"/>
      <c r="AF159" s="451"/>
      <c r="AG159" s="451"/>
      <c r="AH159" s="453"/>
      <c r="AI159" s="453"/>
      <c r="AJ159" s="451"/>
      <c r="AK159" s="451"/>
      <c r="AL159" s="453"/>
      <c r="AM159" s="453"/>
      <c r="AN159" s="451"/>
      <c r="AO159" s="451"/>
      <c r="AP159" s="453"/>
      <c r="AQ159" s="453"/>
      <c r="AR159" s="451"/>
      <c r="AS159" s="453"/>
      <c r="AT159" s="453"/>
      <c r="AU159" s="451"/>
      <c r="AV159" s="453"/>
      <c r="AW159" s="453"/>
      <c r="AX159" s="451"/>
      <c r="AY159" s="453"/>
      <c r="AZ159" s="453"/>
      <c r="BA159" s="451"/>
      <c r="BB159" s="453"/>
      <c r="BC159" s="453"/>
      <c r="BD159" s="451"/>
      <c r="BE159" s="453"/>
      <c r="BF159" s="453"/>
      <c r="BG159" s="451"/>
      <c r="BH159" s="453"/>
      <c r="BI159" s="453"/>
    </row>
    <row r="160" spans="1:61" ht="12.5">
      <c r="A160" s="492"/>
      <c r="B160" s="449"/>
      <c r="C160" s="449"/>
      <c r="D160" s="450"/>
      <c r="E160" s="452"/>
      <c r="F160" s="451"/>
      <c r="G160" s="451"/>
      <c r="H160" s="451"/>
      <c r="I160" s="452"/>
      <c r="J160" s="451"/>
      <c r="K160" s="451"/>
      <c r="L160" s="451"/>
      <c r="M160" s="451"/>
      <c r="N160" s="451"/>
      <c r="O160" s="451"/>
      <c r="P160" s="451"/>
      <c r="Q160" s="451"/>
      <c r="R160" s="451"/>
      <c r="S160" s="451"/>
      <c r="T160" s="453"/>
      <c r="U160" s="453"/>
      <c r="V160" s="453"/>
      <c r="W160" s="453"/>
      <c r="X160" s="453"/>
      <c r="Y160" s="453"/>
      <c r="Z160" s="453"/>
      <c r="AA160" s="453"/>
      <c r="AB160" s="451"/>
      <c r="AC160" s="451"/>
      <c r="AD160" s="453"/>
      <c r="AE160" s="453"/>
      <c r="AF160" s="451"/>
      <c r="AG160" s="451"/>
      <c r="AH160" s="453"/>
      <c r="AI160" s="453"/>
      <c r="AJ160" s="451"/>
      <c r="AK160" s="451"/>
      <c r="AL160" s="453"/>
      <c r="AM160" s="453"/>
      <c r="AN160" s="451"/>
      <c r="AO160" s="451"/>
      <c r="AP160" s="453"/>
      <c r="AQ160" s="453"/>
      <c r="AR160" s="451"/>
      <c r="AS160" s="453"/>
      <c r="AT160" s="453"/>
      <c r="AU160" s="451"/>
      <c r="AV160" s="453"/>
      <c r="AW160" s="453"/>
      <c r="AX160" s="451"/>
      <c r="AY160" s="453"/>
      <c r="AZ160" s="453"/>
      <c r="BA160" s="451"/>
      <c r="BB160" s="453"/>
      <c r="BC160" s="453"/>
      <c r="BD160" s="451"/>
      <c r="BE160" s="453"/>
      <c r="BF160" s="453"/>
      <c r="BG160" s="451"/>
      <c r="BH160" s="453"/>
      <c r="BI160" s="453"/>
    </row>
    <row r="161" spans="1:61">
      <c r="A161" s="492"/>
      <c r="B161" s="449"/>
      <c r="C161" s="470" t="s">
        <v>247</v>
      </c>
      <c r="D161" s="450"/>
      <c r="E161" s="452"/>
      <c r="F161" s="451"/>
      <c r="G161" s="451"/>
      <c r="H161" s="451"/>
      <c r="I161" s="452"/>
      <c r="J161" s="451"/>
      <c r="K161" s="451"/>
      <c r="L161" s="451"/>
      <c r="M161" s="451"/>
      <c r="N161" s="451"/>
      <c r="O161" s="451"/>
      <c r="P161" s="451"/>
      <c r="Q161" s="451"/>
      <c r="R161" s="451"/>
      <c r="S161" s="451"/>
      <c r="T161" s="453"/>
      <c r="U161" s="453"/>
      <c r="V161" s="453"/>
      <c r="W161" s="453"/>
      <c r="X161" s="453"/>
      <c r="Y161" s="453"/>
      <c r="Z161" s="453"/>
      <c r="AA161" s="453"/>
      <c r="AB161" s="451"/>
      <c r="AC161" s="451"/>
      <c r="AD161" s="453"/>
      <c r="AE161" s="453"/>
      <c r="AF161" s="451"/>
      <c r="AG161" s="451"/>
      <c r="AH161" s="453"/>
      <c r="AI161" s="453"/>
      <c r="AJ161" s="451"/>
      <c r="AK161" s="451"/>
      <c r="AL161" s="453"/>
      <c r="AM161" s="453"/>
      <c r="AN161" s="451"/>
      <c r="AO161" s="451"/>
      <c r="AP161" s="453"/>
      <c r="AQ161" s="453"/>
      <c r="AR161" s="451"/>
      <c r="AS161" s="453"/>
      <c r="AT161" s="453"/>
      <c r="AU161" s="451"/>
      <c r="AV161" s="453"/>
      <c r="AW161" s="453"/>
      <c r="AX161" s="451"/>
      <c r="AY161" s="453"/>
      <c r="AZ161" s="453"/>
      <c r="BA161" s="451"/>
      <c r="BB161" s="453"/>
      <c r="BC161" s="453"/>
      <c r="BD161" s="451"/>
      <c r="BE161" s="453"/>
      <c r="BF161" s="453"/>
      <c r="BG161" s="451"/>
      <c r="BH161" s="453"/>
      <c r="BI161" s="453"/>
    </row>
    <row r="162" spans="1:61" ht="12.5">
      <c r="A162" s="492"/>
      <c r="B162" s="449"/>
      <c r="C162" s="449"/>
      <c r="D162" s="450"/>
      <c r="E162" s="452"/>
      <c r="F162" s="451"/>
      <c r="G162" s="451"/>
      <c r="H162" s="451"/>
      <c r="I162" s="452"/>
      <c r="J162" s="451"/>
      <c r="K162" s="451"/>
      <c r="L162" s="451"/>
      <c r="M162" s="451"/>
      <c r="N162" s="451"/>
      <c r="O162" s="451"/>
      <c r="P162" s="451"/>
      <c r="Q162" s="451"/>
      <c r="R162" s="451"/>
      <c r="S162" s="451"/>
      <c r="T162" s="453"/>
      <c r="U162" s="453"/>
      <c r="V162" s="453"/>
      <c r="W162" s="453"/>
      <c r="X162" s="453"/>
      <c r="Y162" s="453"/>
      <c r="Z162" s="453"/>
      <c r="AA162" s="453"/>
      <c r="AB162" s="451"/>
      <c r="AC162" s="451"/>
      <c r="AD162" s="453"/>
      <c r="AE162" s="453"/>
      <c r="AF162" s="451"/>
      <c r="AG162" s="451"/>
      <c r="AH162" s="453"/>
      <c r="AI162" s="453"/>
      <c r="AJ162" s="451"/>
      <c r="AK162" s="451"/>
      <c r="AL162" s="453"/>
      <c r="AM162" s="453"/>
      <c r="AN162" s="451"/>
      <c r="AO162" s="451"/>
      <c r="AP162" s="453"/>
      <c r="AQ162" s="453"/>
      <c r="AR162" s="451"/>
      <c r="AS162" s="453"/>
      <c r="AT162" s="453"/>
      <c r="AU162" s="451"/>
      <c r="AV162" s="453"/>
      <c r="AW162" s="453"/>
      <c r="AX162" s="451"/>
      <c r="AY162" s="453"/>
      <c r="AZ162" s="453"/>
      <c r="BA162" s="451"/>
      <c r="BB162" s="453"/>
      <c r="BC162" s="453"/>
      <c r="BD162" s="451"/>
      <c r="BE162" s="453"/>
      <c r="BF162" s="453"/>
      <c r="BG162" s="451"/>
      <c r="BH162" s="453"/>
      <c r="BI162" s="453"/>
    </row>
    <row r="163" spans="1:61" ht="12.5">
      <c r="A163" s="492"/>
      <c r="B163" s="449"/>
      <c r="C163" s="449"/>
      <c r="D163" s="450"/>
      <c r="E163" s="452" t="str">
        <f t="shared" ref="E163:AJ163" si="67" xml:space="preserve"> E$19</f>
        <v>Years for time value of money calculation</v>
      </c>
      <c r="F163" s="7">
        <f t="shared" si="67"/>
        <v>0</v>
      </c>
      <c r="G163" s="7">
        <f t="shared" si="67"/>
        <v>0</v>
      </c>
      <c r="H163" s="515">
        <f t="shared" si="67"/>
        <v>0</v>
      </c>
      <c r="I163" s="515">
        <f t="shared" si="67"/>
        <v>0</v>
      </c>
      <c r="J163" s="7">
        <f t="shared" si="67"/>
        <v>0</v>
      </c>
      <c r="K163" s="7">
        <f t="shared" si="67"/>
        <v>4</v>
      </c>
      <c r="L163" s="7">
        <f t="shared" si="67"/>
        <v>3</v>
      </c>
      <c r="M163" s="7">
        <f t="shared" si="67"/>
        <v>2</v>
      </c>
      <c r="N163" s="7">
        <f t="shared" si="67"/>
        <v>1</v>
      </c>
      <c r="O163" s="7">
        <f t="shared" si="67"/>
        <v>0</v>
      </c>
      <c r="P163" s="7">
        <f t="shared" si="67"/>
        <v>0</v>
      </c>
      <c r="Q163" s="7">
        <f t="shared" si="67"/>
        <v>0</v>
      </c>
      <c r="R163" s="7">
        <f t="shared" si="67"/>
        <v>0</v>
      </c>
      <c r="S163" s="7">
        <f t="shared" si="67"/>
        <v>0</v>
      </c>
      <c r="T163" s="60">
        <f t="shared" si="67"/>
        <v>0</v>
      </c>
      <c r="U163" s="60">
        <f t="shared" si="67"/>
        <v>0</v>
      </c>
      <c r="V163" s="60">
        <f t="shared" si="67"/>
        <v>0</v>
      </c>
      <c r="W163" s="60">
        <f t="shared" si="67"/>
        <v>0</v>
      </c>
      <c r="X163" s="60">
        <f t="shared" si="67"/>
        <v>0</v>
      </c>
      <c r="Y163" s="60">
        <f t="shared" si="67"/>
        <v>0</v>
      </c>
      <c r="Z163" s="60">
        <f t="shared" si="67"/>
        <v>0</v>
      </c>
      <c r="AA163" s="60">
        <f t="shared" si="67"/>
        <v>0</v>
      </c>
      <c r="AB163" s="7">
        <f t="shared" si="67"/>
        <v>0</v>
      </c>
      <c r="AC163" s="7">
        <f t="shared" si="67"/>
        <v>0</v>
      </c>
      <c r="AD163" s="60">
        <f t="shared" si="67"/>
        <v>0</v>
      </c>
      <c r="AE163" s="60">
        <f t="shared" si="67"/>
        <v>0</v>
      </c>
      <c r="AF163" s="7">
        <f t="shared" si="67"/>
        <v>0</v>
      </c>
      <c r="AG163" s="7">
        <f t="shared" si="67"/>
        <v>0</v>
      </c>
      <c r="AH163" s="60">
        <f t="shared" si="67"/>
        <v>0</v>
      </c>
      <c r="AI163" s="60">
        <f t="shared" si="67"/>
        <v>0</v>
      </c>
      <c r="AJ163" s="7">
        <f t="shared" si="67"/>
        <v>0</v>
      </c>
      <c r="AK163" s="7">
        <f t="shared" ref="AK163:BI163" si="68" xml:space="preserve"> AK$19</f>
        <v>0</v>
      </c>
      <c r="AL163" s="60">
        <f t="shared" si="68"/>
        <v>0</v>
      </c>
      <c r="AM163" s="60">
        <f t="shared" si="68"/>
        <v>0</v>
      </c>
      <c r="AN163" s="7">
        <f t="shared" si="68"/>
        <v>0</v>
      </c>
      <c r="AO163" s="7">
        <f t="shared" si="68"/>
        <v>0</v>
      </c>
      <c r="AP163" s="60">
        <f t="shared" si="68"/>
        <v>0</v>
      </c>
      <c r="AQ163" s="60">
        <f t="shared" si="68"/>
        <v>0</v>
      </c>
      <c r="AR163" s="7">
        <f t="shared" si="68"/>
        <v>0</v>
      </c>
      <c r="AS163" s="60">
        <f t="shared" si="68"/>
        <v>0</v>
      </c>
      <c r="AT163" s="60">
        <f t="shared" si="68"/>
        <v>0</v>
      </c>
      <c r="AU163" s="7">
        <f t="shared" si="68"/>
        <v>0</v>
      </c>
      <c r="AV163" s="60">
        <f t="shared" si="68"/>
        <v>0</v>
      </c>
      <c r="AW163" s="60">
        <f t="shared" si="68"/>
        <v>0</v>
      </c>
      <c r="AX163" s="7">
        <f t="shared" si="68"/>
        <v>0</v>
      </c>
      <c r="AY163" s="60">
        <f t="shared" si="68"/>
        <v>0</v>
      </c>
      <c r="AZ163" s="60">
        <f t="shared" si="68"/>
        <v>0</v>
      </c>
      <c r="BA163" s="7">
        <f t="shared" si="68"/>
        <v>0</v>
      </c>
      <c r="BB163" s="60">
        <f t="shared" si="68"/>
        <v>0</v>
      </c>
      <c r="BC163" s="60">
        <f t="shared" si="68"/>
        <v>0</v>
      </c>
      <c r="BD163" s="7">
        <f t="shared" si="68"/>
        <v>0</v>
      </c>
      <c r="BE163" s="60">
        <f t="shared" si="68"/>
        <v>0</v>
      </c>
      <c r="BF163" s="60">
        <f t="shared" si="68"/>
        <v>0</v>
      </c>
      <c r="BG163" s="7">
        <f t="shared" si="68"/>
        <v>0</v>
      </c>
      <c r="BH163" s="60">
        <f t="shared" si="68"/>
        <v>0</v>
      </c>
      <c r="BI163" s="60">
        <f t="shared" si="68"/>
        <v>0</v>
      </c>
    </row>
    <row r="164" spans="1:61" ht="12.5">
      <c r="A164" s="452"/>
      <c r="B164" s="452"/>
      <c r="C164" s="452"/>
      <c r="D164" s="452"/>
      <c r="E164" s="452" t="str">
        <f t="shared" ref="E164:AJ164" si="69" xml:space="preserve"> E$155</f>
        <v>Export incentive for export 2 to be paid at PR24 (2017-18 FYA CPIH deflated)</v>
      </c>
      <c r="F164" s="121">
        <f t="shared" si="69"/>
        <v>0</v>
      </c>
      <c r="G164" s="452" t="str">
        <f t="shared" si="69"/>
        <v>£m</v>
      </c>
      <c r="H164" s="452">
        <f t="shared" si="69"/>
        <v>0</v>
      </c>
      <c r="I164" s="452">
        <f t="shared" si="69"/>
        <v>0</v>
      </c>
      <c r="J164" s="452">
        <f t="shared" si="69"/>
        <v>0</v>
      </c>
      <c r="K164" s="452">
        <f t="shared" si="69"/>
        <v>0</v>
      </c>
      <c r="L164" s="452">
        <f t="shared" si="69"/>
        <v>0</v>
      </c>
      <c r="M164" s="452">
        <f t="shared" si="69"/>
        <v>0</v>
      </c>
      <c r="N164" s="452">
        <f t="shared" si="69"/>
        <v>0</v>
      </c>
      <c r="O164" s="452">
        <f t="shared" si="69"/>
        <v>0</v>
      </c>
      <c r="P164" s="452">
        <f t="shared" si="69"/>
        <v>0</v>
      </c>
      <c r="Q164" s="452">
        <f t="shared" si="69"/>
        <v>0</v>
      </c>
      <c r="R164" s="452">
        <f t="shared" si="69"/>
        <v>0</v>
      </c>
      <c r="S164" s="452">
        <f t="shared" si="69"/>
        <v>0</v>
      </c>
      <c r="T164" s="452">
        <f t="shared" si="69"/>
        <v>0</v>
      </c>
      <c r="U164" s="452">
        <f t="shared" si="69"/>
        <v>0</v>
      </c>
      <c r="V164" s="452">
        <f t="shared" si="69"/>
        <v>0</v>
      </c>
      <c r="W164" s="452">
        <f t="shared" si="69"/>
        <v>0</v>
      </c>
      <c r="X164" s="452">
        <f t="shared" si="69"/>
        <v>0</v>
      </c>
      <c r="Y164" s="452">
        <f t="shared" si="69"/>
        <v>0</v>
      </c>
      <c r="Z164" s="452">
        <f t="shared" si="69"/>
        <v>0</v>
      </c>
      <c r="AA164" s="452">
        <f t="shared" si="69"/>
        <v>0</v>
      </c>
      <c r="AB164" s="452">
        <f t="shared" si="69"/>
        <v>0</v>
      </c>
      <c r="AC164" s="452">
        <f t="shared" si="69"/>
        <v>0</v>
      </c>
      <c r="AD164" s="452">
        <f t="shared" si="69"/>
        <v>0</v>
      </c>
      <c r="AE164" s="452">
        <f t="shared" si="69"/>
        <v>0</v>
      </c>
      <c r="AF164" s="452">
        <f t="shared" si="69"/>
        <v>0</v>
      </c>
      <c r="AG164" s="452">
        <f t="shared" si="69"/>
        <v>0</v>
      </c>
      <c r="AH164" s="452">
        <f t="shared" si="69"/>
        <v>0</v>
      </c>
      <c r="AI164" s="452">
        <f t="shared" si="69"/>
        <v>0</v>
      </c>
      <c r="AJ164" s="452">
        <f t="shared" si="69"/>
        <v>0</v>
      </c>
      <c r="AK164" s="452">
        <f t="shared" ref="AK164:BI164" si="70" xml:space="preserve"> AK$155</f>
        <v>0</v>
      </c>
      <c r="AL164" s="452">
        <f t="shared" si="70"/>
        <v>0</v>
      </c>
      <c r="AM164" s="452">
        <f t="shared" si="70"/>
        <v>0</v>
      </c>
      <c r="AN164" s="452">
        <f t="shared" si="70"/>
        <v>0</v>
      </c>
      <c r="AO164" s="452">
        <f t="shared" si="70"/>
        <v>0</v>
      </c>
      <c r="AP164" s="452">
        <f t="shared" si="70"/>
        <v>0</v>
      </c>
      <c r="AQ164" s="452">
        <f t="shared" si="70"/>
        <v>0</v>
      </c>
      <c r="AR164" s="452">
        <f t="shared" si="70"/>
        <v>0</v>
      </c>
      <c r="AS164" s="452">
        <f t="shared" si="70"/>
        <v>0</v>
      </c>
      <c r="AT164" s="452">
        <f t="shared" si="70"/>
        <v>0</v>
      </c>
      <c r="AU164" s="452">
        <f t="shared" si="70"/>
        <v>0</v>
      </c>
      <c r="AV164" s="452">
        <f t="shared" si="70"/>
        <v>0</v>
      </c>
      <c r="AW164" s="452">
        <f t="shared" si="70"/>
        <v>0</v>
      </c>
      <c r="AX164" s="452">
        <f t="shared" si="70"/>
        <v>0</v>
      </c>
      <c r="AY164" s="452">
        <f t="shared" si="70"/>
        <v>0</v>
      </c>
      <c r="AZ164" s="452">
        <f t="shared" si="70"/>
        <v>0</v>
      </c>
      <c r="BA164" s="452">
        <f t="shared" si="70"/>
        <v>0</v>
      </c>
      <c r="BB164" s="452">
        <f t="shared" si="70"/>
        <v>0</v>
      </c>
      <c r="BC164" s="452">
        <f t="shared" si="70"/>
        <v>0</v>
      </c>
      <c r="BD164" s="452">
        <f t="shared" si="70"/>
        <v>0</v>
      </c>
      <c r="BE164" s="452">
        <f t="shared" si="70"/>
        <v>0</v>
      </c>
      <c r="BF164" s="452">
        <f t="shared" si="70"/>
        <v>0</v>
      </c>
      <c r="BG164" s="452">
        <f t="shared" si="70"/>
        <v>0</v>
      </c>
      <c r="BH164" s="452">
        <f t="shared" si="70"/>
        <v>0</v>
      </c>
      <c r="BI164" s="452">
        <f t="shared" si="70"/>
        <v>0</v>
      </c>
    </row>
    <row r="165" spans="1:61" ht="12.5">
      <c r="A165" s="492"/>
      <c r="B165" s="449"/>
      <c r="C165" s="449"/>
      <c r="D165" s="450"/>
      <c r="E165" s="456" t="str">
        <f xml:space="preserve"> InpR!E$11</f>
        <v>Discount rate</v>
      </c>
      <c r="F165" s="193">
        <f xml:space="preserve"> InpR!F$11</f>
        <v>0</v>
      </c>
      <c r="G165" s="456" t="str">
        <f xml:space="preserve"> InpR!G$11</f>
        <v>%</v>
      </c>
      <c r="H165" s="456">
        <f xml:space="preserve"> InpR!H$11</f>
        <v>0</v>
      </c>
      <c r="I165" s="456">
        <f xml:space="preserve"> InpR!I$11</f>
        <v>0</v>
      </c>
      <c r="J165" s="456">
        <f xml:space="preserve"> InpR!J$11</f>
        <v>0</v>
      </c>
      <c r="K165" s="456">
        <f xml:space="preserve"> InpR!K$11</f>
        <v>0</v>
      </c>
      <c r="L165" s="456">
        <f xml:space="preserve"> InpR!L$11</f>
        <v>0</v>
      </c>
      <c r="M165" s="456">
        <f xml:space="preserve"> InpR!M$11</f>
        <v>0</v>
      </c>
      <c r="N165" s="456">
        <f xml:space="preserve"> InpR!N$11</f>
        <v>0</v>
      </c>
      <c r="O165" s="456">
        <f xml:space="preserve"> InpR!O$11</f>
        <v>0</v>
      </c>
      <c r="P165" s="456">
        <f xml:space="preserve"> InpR!P$11</f>
        <v>0</v>
      </c>
      <c r="Q165" s="456">
        <f xml:space="preserve"> InpR!Q$11</f>
        <v>0</v>
      </c>
      <c r="R165" s="456">
        <f xml:space="preserve"> InpR!R$11</f>
        <v>0</v>
      </c>
      <c r="S165" s="456">
        <f xml:space="preserve"> InpR!S$11</f>
        <v>0</v>
      </c>
      <c r="T165" s="456">
        <f xml:space="preserve"> InpR!T$11</f>
        <v>0</v>
      </c>
      <c r="U165" s="456">
        <f xml:space="preserve"> InpR!U$11</f>
        <v>0</v>
      </c>
      <c r="V165" s="456">
        <f xml:space="preserve"> InpR!V$11</f>
        <v>0</v>
      </c>
      <c r="W165" s="456">
        <f xml:space="preserve"> InpR!W$11</f>
        <v>0</v>
      </c>
      <c r="X165" s="456">
        <f xml:space="preserve"> InpR!X$11</f>
        <v>0</v>
      </c>
      <c r="Y165" s="456">
        <f xml:space="preserve"> InpR!Y$11</f>
        <v>0</v>
      </c>
      <c r="Z165" s="456">
        <f xml:space="preserve"> InpR!Z$11</f>
        <v>0</v>
      </c>
      <c r="AA165" s="456">
        <f xml:space="preserve"> InpR!AA$11</f>
        <v>0</v>
      </c>
      <c r="AB165" s="456">
        <f xml:space="preserve"> InpR!AB$11</f>
        <v>0</v>
      </c>
      <c r="AC165" s="456">
        <f xml:space="preserve"> InpR!AC$11</f>
        <v>0</v>
      </c>
      <c r="AD165" s="456">
        <f xml:space="preserve"> InpR!AD$11</f>
        <v>0</v>
      </c>
      <c r="AE165" s="456">
        <f xml:space="preserve"> InpR!AE$11</f>
        <v>0</v>
      </c>
      <c r="AF165" s="456">
        <f xml:space="preserve"> InpR!AF$11</f>
        <v>0</v>
      </c>
      <c r="AG165" s="456">
        <f xml:space="preserve"> InpR!AG$11</f>
        <v>0</v>
      </c>
      <c r="AH165" s="456">
        <f xml:space="preserve"> InpR!AH$11</f>
        <v>0</v>
      </c>
      <c r="AI165" s="456">
        <f xml:space="preserve"> InpR!AI$11</f>
        <v>0</v>
      </c>
      <c r="AJ165" s="456">
        <f xml:space="preserve"> InpR!AJ$11</f>
        <v>0</v>
      </c>
      <c r="AK165" s="456">
        <f xml:space="preserve"> InpR!AK$11</f>
        <v>0</v>
      </c>
      <c r="AL165" s="456">
        <f xml:space="preserve"> InpR!AL$11</f>
        <v>0</v>
      </c>
      <c r="AM165" s="456">
        <f xml:space="preserve"> InpR!AM$11</f>
        <v>0</v>
      </c>
      <c r="AN165" s="456">
        <f xml:space="preserve"> InpR!AN$11</f>
        <v>0</v>
      </c>
      <c r="AO165" s="456">
        <f xml:space="preserve"> InpR!AO$11</f>
        <v>0</v>
      </c>
      <c r="AP165" s="456">
        <f xml:space="preserve"> InpR!AP$11</f>
        <v>0</v>
      </c>
      <c r="AQ165" s="456">
        <f xml:space="preserve"> InpR!AQ$11</f>
        <v>0</v>
      </c>
      <c r="AR165" s="456">
        <f xml:space="preserve"> InpR!AR$11</f>
        <v>0</v>
      </c>
      <c r="AS165" s="456">
        <f xml:space="preserve"> InpR!AS$11</f>
        <v>0</v>
      </c>
      <c r="AT165" s="456">
        <f xml:space="preserve"> InpR!AT$11</f>
        <v>0</v>
      </c>
      <c r="AU165" s="456">
        <f xml:space="preserve"> InpR!AU$11</f>
        <v>0</v>
      </c>
      <c r="AV165" s="456">
        <f xml:space="preserve"> InpR!AV$11</f>
        <v>0</v>
      </c>
      <c r="AW165" s="456">
        <f xml:space="preserve"> InpR!AW$11</f>
        <v>0</v>
      </c>
      <c r="AX165" s="456">
        <f xml:space="preserve"> InpR!AX$11</f>
        <v>0</v>
      </c>
      <c r="AY165" s="456">
        <f xml:space="preserve"> InpR!AY$11</f>
        <v>0</v>
      </c>
      <c r="AZ165" s="456">
        <f xml:space="preserve"> InpR!AZ$11</f>
        <v>0</v>
      </c>
      <c r="BA165" s="456">
        <f xml:space="preserve"> InpR!BA$11</f>
        <v>0</v>
      </c>
      <c r="BB165" s="456">
        <f xml:space="preserve"> InpR!BB$11</f>
        <v>0</v>
      </c>
      <c r="BC165" s="456">
        <f xml:space="preserve"> InpR!BC$11</f>
        <v>0</v>
      </c>
      <c r="BD165" s="456">
        <f xml:space="preserve"> InpR!BD$11</f>
        <v>0</v>
      </c>
      <c r="BE165" s="456">
        <f xml:space="preserve"> InpR!BE$11</f>
        <v>0</v>
      </c>
      <c r="BF165" s="456">
        <f xml:space="preserve"> InpR!BF$11</f>
        <v>0</v>
      </c>
      <c r="BG165" s="456">
        <f xml:space="preserve"> InpR!BG$11</f>
        <v>0</v>
      </c>
      <c r="BH165" s="456">
        <f xml:space="preserve"> InpR!BH$11</f>
        <v>0</v>
      </c>
      <c r="BI165" s="456">
        <f xml:space="preserve"> InpR!BI$11</f>
        <v>0</v>
      </c>
    </row>
    <row r="166" spans="1:61" ht="12.5">
      <c r="A166" s="492"/>
      <c r="B166" s="449"/>
      <c r="C166" s="449"/>
      <c r="D166" s="450"/>
      <c r="E166" s="452" t="s">
        <v>267</v>
      </c>
      <c r="F166" s="139">
        <f xml:space="preserve"> F164 * ( 1 + F165 ) ^ K163</f>
        <v>0</v>
      </c>
      <c r="G166" s="451" t="s">
        <v>105</v>
      </c>
      <c r="H166" s="451"/>
      <c r="I166" s="452"/>
      <c r="J166" s="451"/>
      <c r="K166" s="451"/>
      <c r="L166" s="451"/>
      <c r="M166" s="451"/>
      <c r="N166" s="451"/>
      <c r="O166" s="451"/>
      <c r="P166" s="451"/>
      <c r="Q166" s="451"/>
      <c r="R166" s="451"/>
      <c r="S166" s="451"/>
      <c r="T166" s="453"/>
      <c r="U166" s="453"/>
      <c r="V166" s="453"/>
      <c r="W166" s="453"/>
      <c r="X166" s="453"/>
      <c r="Y166" s="453"/>
      <c r="Z166" s="453"/>
      <c r="AA166" s="453"/>
      <c r="AB166" s="451"/>
      <c r="AC166" s="451"/>
      <c r="AD166" s="453"/>
      <c r="AE166" s="453"/>
      <c r="AF166" s="451"/>
      <c r="AG166" s="451"/>
      <c r="AH166" s="453"/>
      <c r="AI166" s="453"/>
      <c r="AJ166" s="451"/>
      <c r="AK166" s="451"/>
      <c r="AL166" s="453"/>
      <c r="AM166" s="453"/>
      <c r="AN166" s="451"/>
      <c r="AO166" s="451"/>
      <c r="AP166" s="453"/>
      <c r="AQ166" s="453"/>
      <c r="AR166" s="451"/>
      <c r="AS166" s="453"/>
      <c r="AT166" s="453"/>
      <c r="AU166" s="451"/>
      <c r="AV166" s="453"/>
      <c r="AW166" s="453"/>
      <c r="AX166" s="451"/>
      <c r="AY166" s="453"/>
      <c r="AZ166" s="453"/>
      <c r="BA166" s="451"/>
      <c r="BB166" s="453"/>
      <c r="BC166" s="453"/>
      <c r="BD166" s="451"/>
      <c r="BE166" s="453"/>
      <c r="BF166" s="453"/>
      <c r="BG166" s="451"/>
      <c r="BH166" s="453"/>
      <c r="BI166" s="453"/>
    </row>
    <row r="167" spans="1:61" ht="12.5">
      <c r="A167" s="492"/>
      <c r="B167" s="449"/>
      <c r="C167" s="449"/>
      <c r="D167" s="450"/>
      <c r="E167" s="452"/>
      <c r="F167" s="451"/>
      <c r="G167" s="451"/>
      <c r="H167" s="451"/>
      <c r="I167" s="452"/>
      <c r="J167" s="451"/>
      <c r="K167" s="451"/>
      <c r="L167" s="451"/>
      <c r="M167" s="451"/>
      <c r="N167" s="451"/>
      <c r="O167" s="451"/>
      <c r="P167" s="451"/>
      <c r="Q167" s="451"/>
      <c r="R167" s="451"/>
      <c r="S167" s="451"/>
      <c r="T167" s="453"/>
      <c r="U167" s="453"/>
      <c r="V167" s="453"/>
      <c r="W167" s="453"/>
      <c r="X167" s="453"/>
      <c r="Y167" s="453"/>
      <c r="Z167" s="453"/>
      <c r="AA167" s="453"/>
      <c r="AB167" s="451"/>
      <c r="AC167" s="451"/>
      <c r="AD167" s="453"/>
      <c r="AE167" s="453"/>
      <c r="AF167" s="451"/>
      <c r="AG167" s="451"/>
      <c r="AH167" s="453"/>
      <c r="AI167" s="453"/>
      <c r="AJ167" s="451"/>
      <c r="AK167" s="451"/>
      <c r="AL167" s="453"/>
      <c r="AM167" s="453"/>
      <c r="AN167" s="451"/>
      <c r="AO167" s="451"/>
      <c r="AP167" s="453"/>
      <c r="AQ167" s="453"/>
      <c r="AR167" s="451"/>
      <c r="AS167" s="453"/>
      <c r="AT167" s="453"/>
      <c r="AU167" s="451"/>
      <c r="AV167" s="453"/>
      <c r="AW167" s="453"/>
      <c r="AX167" s="451"/>
      <c r="AY167" s="453"/>
      <c r="AZ167" s="453"/>
      <c r="BA167" s="451"/>
      <c r="BB167" s="453"/>
      <c r="BC167" s="453"/>
      <c r="BD167" s="451"/>
      <c r="BE167" s="453"/>
      <c r="BF167" s="453"/>
      <c r="BG167" s="451"/>
      <c r="BH167" s="453"/>
      <c r="BI167" s="453"/>
    </row>
    <row r="168" spans="1:61" ht="12.5">
      <c r="A168" s="492"/>
      <c r="B168" s="449"/>
      <c r="C168" s="449"/>
      <c r="D168" s="450"/>
      <c r="E168" s="452" t="str">
        <f t="shared" ref="E168:AJ168" si="71" xml:space="preserve"> E$19</f>
        <v>Years for time value of money calculation</v>
      </c>
      <c r="F168" s="7">
        <f t="shared" si="71"/>
        <v>0</v>
      </c>
      <c r="G168" s="7">
        <f t="shared" si="71"/>
        <v>0</v>
      </c>
      <c r="H168" s="515">
        <f t="shared" si="71"/>
        <v>0</v>
      </c>
      <c r="I168" s="515">
        <f t="shared" si="71"/>
        <v>0</v>
      </c>
      <c r="J168" s="7">
        <f t="shared" si="71"/>
        <v>0</v>
      </c>
      <c r="K168" s="7">
        <f t="shared" si="71"/>
        <v>4</v>
      </c>
      <c r="L168" s="7">
        <f t="shared" si="71"/>
        <v>3</v>
      </c>
      <c r="M168" s="7">
        <f t="shared" si="71"/>
        <v>2</v>
      </c>
      <c r="N168" s="7">
        <f t="shared" si="71"/>
        <v>1</v>
      </c>
      <c r="O168" s="7">
        <f t="shared" si="71"/>
        <v>0</v>
      </c>
      <c r="P168" s="7">
        <f t="shared" si="71"/>
        <v>0</v>
      </c>
      <c r="Q168" s="7">
        <f t="shared" si="71"/>
        <v>0</v>
      </c>
      <c r="R168" s="7">
        <f t="shared" si="71"/>
        <v>0</v>
      </c>
      <c r="S168" s="7">
        <f t="shared" si="71"/>
        <v>0</v>
      </c>
      <c r="T168" s="60">
        <f t="shared" si="71"/>
        <v>0</v>
      </c>
      <c r="U168" s="60">
        <f t="shared" si="71"/>
        <v>0</v>
      </c>
      <c r="V168" s="60">
        <f t="shared" si="71"/>
        <v>0</v>
      </c>
      <c r="W168" s="60">
        <f t="shared" si="71"/>
        <v>0</v>
      </c>
      <c r="X168" s="60">
        <f t="shared" si="71"/>
        <v>0</v>
      </c>
      <c r="Y168" s="60">
        <f t="shared" si="71"/>
        <v>0</v>
      </c>
      <c r="Z168" s="60">
        <f t="shared" si="71"/>
        <v>0</v>
      </c>
      <c r="AA168" s="60">
        <f t="shared" si="71"/>
        <v>0</v>
      </c>
      <c r="AB168" s="7">
        <f t="shared" si="71"/>
        <v>0</v>
      </c>
      <c r="AC168" s="7">
        <f t="shared" si="71"/>
        <v>0</v>
      </c>
      <c r="AD168" s="60">
        <f t="shared" si="71"/>
        <v>0</v>
      </c>
      <c r="AE168" s="60">
        <f t="shared" si="71"/>
        <v>0</v>
      </c>
      <c r="AF168" s="7">
        <f t="shared" si="71"/>
        <v>0</v>
      </c>
      <c r="AG168" s="7">
        <f t="shared" si="71"/>
        <v>0</v>
      </c>
      <c r="AH168" s="60">
        <f t="shared" si="71"/>
        <v>0</v>
      </c>
      <c r="AI168" s="60">
        <f t="shared" si="71"/>
        <v>0</v>
      </c>
      <c r="AJ168" s="7">
        <f t="shared" si="71"/>
        <v>0</v>
      </c>
      <c r="AK168" s="7">
        <f t="shared" ref="AK168:BI168" si="72" xml:space="preserve"> AK$19</f>
        <v>0</v>
      </c>
      <c r="AL168" s="60">
        <f t="shared" si="72"/>
        <v>0</v>
      </c>
      <c r="AM168" s="60">
        <f t="shared" si="72"/>
        <v>0</v>
      </c>
      <c r="AN168" s="7">
        <f t="shared" si="72"/>
        <v>0</v>
      </c>
      <c r="AO168" s="7">
        <f t="shared" si="72"/>
        <v>0</v>
      </c>
      <c r="AP168" s="60">
        <f t="shared" si="72"/>
        <v>0</v>
      </c>
      <c r="AQ168" s="60">
        <f t="shared" si="72"/>
        <v>0</v>
      </c>
      <c r="AR168" s="7">
        <f t="shared" si="72"/>
        <v>0</v>
      </c>
      <c r="AS168" s="60">
        <f t="shared" si="72"/>
        <v>0</v>
      </c>
      <c r="AT168" s="60">
        <f t="shared" si="72"/>
        <v>0</v>
      </c>
      <c r="AU168" s="7">
        <f t="shared" si="72"/>
        <v>0</v>
      </c>
      <c r="AV168" s="60">
        <f t="shared" si="72"/>
        <v>0</v>
      </c>
      <c r="AW168" s="60">
        <f t="shared" si="72"/>
        <v>0</v>
      </c>
      <c r="AX168" s="7">
        <f t="shared" si="72"/>
        <v>0</v>
      </c>
      <c r="AY168" s="60">
        <f t="shared" si="72"/>
        <v>0</v>
      </c>
      <c r="AZ168" s="60">
        <f t="shared" si="72"/>
        <v>0</v>
      </c>
      <c r="BA168" s="7">
        <f t="shared" si="72"/>
        <v>0</v>
      </c>
      <c r="BB168" s="60">
        <f t="shared" si="72"/>
        <v>0</v>
      </c>
      <c r="BC168" s="60">
        <f t="shared" si="72"/>
        <v>0</v>
      </c>
      <c r="BD168" s="7">
        <f t="shared" si="72"/>
        <v>0</v>
      </c>
      <c r="BE168" s="60">
        <f t="shared" si="72"/>
        <v>0</v>
      </c>
      <c r="BF168" s="60">
        <f t="shared" si="72"/>
        <v>0</v>
      </c>
      <c r="BG168" s="7">
        <f t="shared" si="72"/>
        <v>0</v>
      </c>
      <c r="BH168" s="60">
        <f t="shared" si="72"/>
        <v>0</v>
      </c>
      <c r="BI168" s="60">
        <f t="shared" si="72"/>
        <v>0</v>
      </c>
    </row>
    <row r="169" spans="1:61" ht="12.5">
      <c r="A169" s="452"/>
      <c r="B169" s="452"/>
      <c r="C169" s="452"/>
      <c r="D169" s="452"/>
      <c r="E169" s="452" t="str">
        <f t="shared" ref="E169:AJ169" si="73" xml:space="preserve"> E$159</f>
        <v>Export incentive for export 2 to be paid after PR24 (2017-18 FYA CPIH deflated)</v>
      </c>
      <c r="F169" s="121">
        <f t="shared" si="73"/>
        <v>0</v>
      </c>
      <c r="G169" s="452" t="str">
        <f t="shared" si="73"/>
        <v>£m</v>
      </c>
      <c r="H169" s="452">
        <f t="shared" si="73"/>
        <v>0</v>
      </c>
      <c r="I169" s="452">
        <f t="shared" si="73"/>
        <v>0</v>
      </c>
      <c r="J169" s="452">
        <f t="shared" si="73"/>
        <v>0</v>
      </c>
      <c r="K169" s="452">
        <f t="shared" si="73"/>
        <v>0</v>
      </c>
      <c r="L169" s="452">
        <f t="shared" si="73"/>
        <v>0</v>
      </c>
      <c r="M169" s="452">
        <f t="shared" si="73"/>
        <v>0</v>
      </c>
      <c r="N169" s="452">
        <f t="shared" si="73"/>
        <v>0</v>
      </c>
      <c r="O169" s="452">
        <f t="shared" si="73"/>
        <v>0</v>
      </c>
      <c r="P169" s="452">
        <f t="shared" si="73"/>
        <v>0</v>
      </c>
      <c r="Q169" s="452">
        <f t="shared" si="73"/>
        <v>0</v>
      </c>
      <c r="R169" s="452">
        <f t="shared" si="73"/>
        <v>0</v>
      </c>
      <c r="S169" s="452">
        <f t="shared" si="73"/>
        <v>0</v>
      </c>
      <c r="T169" s="452">
        <f t="shared" si="73"/>
        <v>0</v>
      </c>
      <c r="U169" s="452">
        <f t="shared" si="73"/>
        <v>0</v>
      </c>
      <c r="V169" s="452">
        <f t="shared" si="73"/>
        <v>0</v>
      </c>
      <c r="W169" s="452">
        <f t="shared" si="73"/>
        <v>0</v>
      </c>
      <c r="X169" s="452">
        <f t="shared" si="73"/>
        <v>0</v>
      </c>
      <c r="Y169" s="452">
        <f t="shared" si="73"/>
        <v>0</v>
      </c>
      <c r="Z169" s="452">
        <f t="shared" si="73"/>
        <v>0</v>
      </c>
      <c r="AA169" s="452">
        <f t="shared" si="73"/>
        <v>0</v>
      </c>
      <c r="AB169" s="452">
        <f t="shared" si="73"/>
        <v>0</v>
      </c>
      <c r="AC169" s="452">
        <f t="shared" si="73"/>
        <v>0</v>
      </c>
      <c r="AD169" s="452">
        <f t="shared" si="73"/>
        <v>0</v>
      </c>
      <c r="AE169" s="452">
        <f t="shared" si="73"/>
        <v>0</v>
      </c>
      <c r="AF169" s="452">
        <f t="shared" si="73"/>
        <v>0</v>
      </c>
      <c r="AG169" s="452">
        <f t="shared" si="73"/>
        <v>0</v>
      </c>
      <c r="AH169" s="452">
        <f t="shared" si="73"/>
        <v>0</v>
      </c>
      <c r="AI169" s="452">
        <f t="shared" si="73"/>
        <v>0</v>
      </c>
      <c r="AJ169" s="452">
        <f t="shared" si="73"/>
        <v>0</v>
      </c>
      <c r="AK169" s="452">
        <f t="shared" ref="AK169:BI169" si="74" xml:space="preserve"> AK$159</f>
        <v>0</v>
      </c>
      <c r="AL169" s="452">
        <f t="shared" si="74"/>
        <v>0</v>
      </c>
      <c r="AM169" s="452">
        <f t="shared" si="74"/>
        <v>0</v>
      </c>
      <c r="AN169" s="452">
        <f t="shared" si="74"/>
        <v>0</v>
      </c>
      <c r="AO169" s="452">
        <f t="shared" si="74"/>
        <v>0</v>
      </c>
      <c r="AP169" s="452">
        <f t="shared" si="74"/>
        <v>0</v>
      </c>
      <c r="AQ169" s="452">
        <f t="shared" si="74"/>
        <v>0</v>
      </c>
      <c r="AR169" s="452">
        <f t="shared" si="74"/>
        <v>0</v>
      </c>
      <c r="AS169" s="452">
        <f t="shared" si="74"/>
        <v>0</v>
      </c>
      <c r="AT169" s="452">
        <f t="shared" si="74"/>
        <v>0</v>
      </c>
      <c r="AU169" s="452">
        <f t="shared" si="74"/>
        <v>0</v>
      </c>
      <c r="AV169" s="452">
        <f t="shared" si="74"/>
        <v>0</v>
      </c>
      <c r="AW169" s="452">
        <f t="shared" si="74"/>
        <v>0</v>
      </c>
      <c r="AX169" s="452">
        <f t="shared" si="74"/>
        <v>0</v>
      </c>
      <c r="AY169" s="452">
        <f t="shared" si="74"/>
        <v>0</v>
      </c>
      <c r="AZ169" s="452">
        <f t="shared" si="74"/>
        <v>0</v>
      </c>
      <c r="BA169" s="452">
        <f t="shared" si="74"/>
        <v>0</v>
      </c>
      <c r="BB169" s="452">
        <f t="shared" si="74"/>
        <v>0</v>
      </c>
      <c r="BC169" s="452">
        <f t="shared" si="74"/>
        <v>0</v>
      </c>
      <c r="BD169" s="452">
        <f t="shared" si="74"/>
        <v>0</v>
      </c>
      <c r="BE169" s="452">
        <f t="shared" si="74"/>
        <v>0</v>
      </c>
      <c r="BF169" s="452">
        <f t="shared" si="74"/>
        <v>0</v>
      </c>
      <c r="BG169" s="452">
        <f t="shared" si="74"/>
        <v>0</v>
      </c>
      <c r="BH169" s="452">
        <f t="shared" si="74"/>
        <v>0</v>
      </c>
      <c r="BI169" s="452">
        <f t="shared" si="74"/>
        <v>0</v>
      </c>
    </row>
    <row r="170" spans="1:61" ht="12.5">
      <c r="A170" s="492"/>
      <c r="B170" s="449"/>
      <c r="C170" s="449"/>
      <c r="D170" s="450"/>
      <c r="E170" s="456" t="str">
        <f xml:space="preserve"> InpR!E$11</f>
        <v>Discount rate</v>
      </c>
      <c r="F170" s="193">
        <f xml:space="preserve"> InpR!F$11</f>
        <v>0</v>
      </c>
      <c r="G170" s="456" t="str">
        <f xml:space="preserve"> InpR!G$11</f>
        <v>%</v>
      </c>
      <c r="H170" s="456">
        <f xml:space="preserve"> InpR!H$11</f>
        <v>0</v>
      </c>
      <c r="I170" s="456">
        <f xml:space="preserve"> InpR!I$11</f>
        <v>0</v>
      </c>
      <c r="J170" s="456">
        <f xml:space="preserve"> InpR!J$11</f>
        <v>0</v>
      </c>
      <c r="K170" s="456">
        <f xml:space="preserve"> InpR!K$11</f>
        <v>0</v>
      </c>
      <c r="L170" s="456">
        <f xml:space="preserve"> InpR!L$11</f>
        <v>0</v>
      </c>
      <c r="M170" s="456">
        <f xml:space="preserve"> InpR!M$11</f>
        <v>0</v>
      </c>
      <c r="N170" s="456">
        <f xml:space="preserve"> InpR!N$11</f>
        <v>0</v>
      </c>
      <c r="O170" s="456">
        <f xml:space="preserve"> InpR!O$11</f>
        <v>0</v>
      </c>
      <c r="P170" s="456">
        <f xml:space="preserve"> InpR!P$11</f>
        <v>0</v>
      </c>
      <c r="Q170" s="456">
        <f xml:space="preserve"> InpR!Q$11</f>
        <v>0</v>
      </c>
      <c r="R170" s="456">
        <f xml:space="preserve"> InpR!R$11</f>
        <v>0</v>
      </c>
      <c r="S170" s="456">
        <f xml:space="preserve"> InpR!S$11</f>
        <v>0</v>
      </c>
      <c r="T170" s="456">
        <f xml:space="preserve"> InpR!T$11</f>
        <v>0</v>
      </c>
      <c r="U170" s="456">
        <f xml:space="preserve"> InpR!U$11</f>
        <v>0</v>
      </c>
      <c r="V170" s="456">
        <f xml:space="preserve"> InpR!V$11</f>
        <v>0</v>
      </c>
      <c r="W170" s="456">
        <f xml:space="preserve"> InpR!W$11</f>
        <v>0</v>
      </c>
      <c r="X170" s="456">
        <f xml:space="preserve"> InpR!X$11</f>
        <v>0</v>
      </c>
      <c r="Y170" s="456">
        <f xml:space="preserve"> InpR!Y$11</f>
        <v>0</v>
      </c>
      <c r="Z170" s="456">
        <f xml:space="preserve"> InpR!Z$11</f>
        <v>0</v>
      </c>
      <c r="AA170" s="456">
        <f xml:space="preserve"> InpR!AA$11</f>
        <v>0</v>
      </c>
      <c r="AB170" s="456">
        <f xml:space="preserve"> InpR!AB$11</f>
        <v>0</v>
      </c>
      <c r="AC170" s="456">
        <f xml:space="preserve"> InpR!AC$11</f>
        <v>0</v>
      </c>
      <c r="AD170" s="456">
        <f xml:space="preserve"> InpR!AD$11</f>
        <v>0</v>
      </c>
      <c r="AE170" s="456">
        <f xml:space="preserve"> InpR!AE$11</f>
        <v>0</v>
      </c>
      <c r="AF170" s="456">
        <f xml:space="preserve"> InpR!AF$11</f>
        <v>0</v>
      </c>
      <c r="AG170" s="456">
        <f xml:space="preserve"> InpR!AG$11</f>
        <v>0</v>
      </c>
      <c r="AH170" s="456">
        <f xml:space="preserve"> InpR!AH$11</f>
        <v>0</v>
      </c>
      <c r="AI170" s="456">
        <f xml:space="preserve"> InpR!AI$11</f>
        <v>0</v>
      </c>
      <c r="AJ170" s="456">
        <f xml:space="preserve"> InpR!AJ$11</f>
        <v>0</v>
      </c>
      <c r="AK170" s="456">
        <f xml:space="preserve"> InpR!AK$11</f>
        <v>0</v>
      </c>
      <c r="AL170" s="456">
        <f xml:space="preserve"> InpR!AL$11</f>
        <v>0</v>
      </c>
      <c r="AM170" s="456">
        <f xml:space="preserve"> InpR!AM$11</f>
        <v>0</v>
      </c>
      <c r="AN170" s="456">
        <f xml:space="preserve"> InpR!AN$11</f>
        <v>0</v>
      </c>
      <c r="AO170" s="456">
        <f xml:space="preserve"> InpR!AO$11</f>
        <v>0</v>
      </c>
      <c r="AP170" s="456">
        <f xml:space="preserve"> InpR!AP$11</f>
        <v>0</v>
      </c>
      <c r="AQ170" s="456">
        <f xml:space="preserve"> InpR!AQ$11</f>
        <v>0</v>
      </c>
      <c r="AR170" s="456">
        <f xml:space="preserve"> InpR!AR$11</f>
        <v>0</v>
      </c>
      <c r="AS170" s="456">
        <f xml:space="preserve"> InpR!AS$11</f>
        <v>0</v>
      </c>
      <c r="AT170" s="456">
        <f xml:space="preserve"> InpR!AT$11</f>
        <v>0</v>
      </c>
      <c r="AU170" s="456">
        <f xml:space="preserve"> InpR!AU$11</f>
        <v>0</v>
      </c>
      <c r="AV170" s="456">
        <f xml:space="preserve"> InpR!AV$11</f>
        <v>0</v>
      </c>
      <c r="AW170" s="456">
        <f xml:space="preserve"> InpR!AW$11</f>
        <v>0</v>
      </c>
      <c r="AX170" s="456">
        <f xml:space="preserve"> InpR!AX$11</f>
        <v>0</v>
      </c>
      <c r="AY170" s="456">
        <f xml:space="preserve"> InpR!AY$11</f>
        <v>0</v>
      </c>
      <c r="AZ170" s="456">
        <f xml:space="preserve"> InpR!AZ$11</f>
        <v>0</v>
      </c>
      <c r="BA170" s="456">
        <f xml:space="preserve"> InpR!BA$11</f>
        <v>0</v>
      </c>
      <c r="BB170" s="456">
        <f xml:space="preserve"> InpR!BB$11</f>
        <v>0</v>
      </c>
      <c r="BC170" s="456">
        <f xml:space="preserve"> InpR!BC$11</f>
        <v>0</v>
      </c>
      <c r="BD170" s="456">
        <f xml:space="preserve"> InpR!BD$11</f>
        <v>0</v>
      </c>
      <c r="BE170" s="456">
        <f xml:space="preserve"> InpR!BE$11</f>
        <v>0</v>
      </c>
      <c r="BF170" s="456">
        <f xml:space="preserve"> InpR!BF$11</f>
        <v>0</v>
      </c>
      <c r="BG170" s="456">
        <f xml:space="preserve"> InpR!BG$11</f>
        <v>0</v>
      </c>
      <c r="BH170" s="456">
        <f xml:space="preserve"> InpR!BH$11</f>
        <v>0</v>
      </c>
      <c r="BI170" s="456">
        <f xml:space="preserve"> InpR!BI$11</f>
        <v>0</v>
      </c>
    </row>
    <row r="171" spans="1:61" ht="12.5">
      <c r="A171" s="492"/>
      <c r="B171" s="449"/>
      <c r="C171" s="449"/>
      <c r="D171" s="450"/>
      <c r="E171" s="452" t="s">
        <v>268</v>
      </c>
      <c r="F171" s="139">
        <f xml:space="preserve"> F169 * ( 1 + F170 ) ^ K168</f>
        <v>0</v>
      </c>
      <c r="G171" s="451" t="s">
        <v>105</v>
      </c>
      <c r="H171" s="451"/>
      <c r="I171" s="452"/>
      <c r="J171" s="451"/>
      <c r="K171" s="451"/>
      <c r="L171" s="451"/>
      <c r="M171" s="451"/>
      <c r="N171" s="451"/>
      <c r="O171" s="451"/>
      <c r="P171" s="451"/>
      <c r="Q171" s="451"/>
      <c r="R171" s="451"/>
      <c r="S171" s="451"/>
      <c r="T171" s="453"/>
      <c r="U171" s="453"/>
      <c r="V171" s="453"/>
      <c r="W171" s="453"/>
      <c r="X171" s="453"/>
      <c r="Y171" s="453"/>
      <c r="Z171" s="453"/>
      <c r="AA171" s="453"/>
      <c r="AB171" s="451"/>
      <c r="AC171" s="451"/>
      <c r="AD171" s="453"/>
      <c r="AE171" s="453"/>
      <c r="AF171" s="451"/>
      <c r="AG171" s="451"/>
      <c r="AH171" s="453"/>
      <c r="AI171" s="453"/>
      <c r="AJ171" s="451"/>
      <c r="AK171" s="451"/>
      <c r="AL171" s="453"/>
      <c r="AM171" s="453"/>
      <c r="AN171" s="451"/>
      <c r="AO171" s="451"/>
      <c r="AP171" s="453"/>
      <c r="AQ171" s="453"/>
      <c r="AR171" s="451"/>
      <c r="AS171" s="453"/>
      <c r="AT171" s="453"/>
      <c r="AU171" s="451"/>
      <c r="AV171" s="453"/>
      <c r="AW171" s="453"/>
      <c r="AX171" s="451"/>
      <c r="AY171" s="453"/>
      <c r="AZ171" s="453"/>
      <c r="BA171" s="451"/>
      <c r="BB171" s="453"/>
      <c r="BC171" s="453"/>
      <c r="BD171" s="451"/>
      <c r="BE171" s="453"/>
      <c r="BF171" s="453"/>
      <c r="BG171" s="451"/>
      <c r="BH171" s="453"/>
      <c r="BI171" s="453"/>
    </row>
    <row r="172" spans="1:61" ht="12.5">
      <c r="A172" s="492"/>
      <c r="B172" s="449"/>
      <c r="C172" s="449"/>
      <c r="D172" s="450"/>
      <c r="E172" s="452"/>
      <c r="F172" s="451"/>
      <c r="G172" s="451"/>
      <c r="H172" s="451"/>
      <c r="I172" s="452"/>
      <c r="J172" s="451"/>
      <c r="K172" s="451"/>
      <c r="L172" s="451"/>
      <c r="M172" s="451"/>
      <c r="N172" s="451"/>
      <c r="O172" s="451"/>
      <c r="P172" s="451"/>
      <c r="Q172" s="451"/>
      <c r="R172" s="451"/>
      <c r="S172" s="451"/>
      <c r="T172" s="453"/>
      <c r="U172" s="453"/>
      <c r="V172" s="453"/>
      <c r="W172" s="453"/>
      <c r="X172" s="453"/>
      <c r="Y172" s="453"/>
      <c r="Z172" s="453"/>
      <c r="AA172" s="453"/>
      <c r="AB172" s="451"/>
      <c r="AC172" s="451"/>
      <c r="AD172" s="453"/>
      <c r="AE172" s="453"/>
      <c r="AF172" s="451"/>
      <c r="AG172" s="451"/>
      <c r="AH172" s="453"/>
      <c r="AI172" s="453"/>
      <c r="AJ172" s="451"/>
      <c r="AK172" s="451"/>
      <c r="AL172" s="453"/>
      <c r="AM172" s="453"/>
      <c r="AN172" s="451"/>
      <c r="AO172" s="451"/>
      <c r="AP172" s="453"/>
      <c r="AQ172" s="453"/>
      <c r="AR172" s="451"/>
      <c r="AS172" s="453"/>
      <c r="AT172" s="453"/>
      <c r="AU172" s="451"/>
      <c r="AV172" s="453"/>
      <c r="AW172" s="453"/>
      <c r="AX172" s="451"/>
      <c r="AY172" s="453"/>
      <c r="AZ172" s="453"/>
      <c r="BA172" s="451"/>
      <c r="BB172" s="453"/>
      <c r="BC172" s="453"/>
      <c r="BD172" s="451"/>
      <c r="BE172" s="453"/>
      <c r="BF172" s="453"/>
      <c r="BG172" s="451"/>
      <c r="BH172" s="453"/>
      <c r="BI172" s="453"/>
    </row>
    <row r="173" spans="1:61">
      <c r="A173" s="448"/>
      <c r="B173" s="451"/>
      <c r="C173" s="470" t="s">
        <v>250</v>
      </c>
      <c r="D173" s="450"/>
      <c r="E173" s="460"/>
      <c r="F173" s="493"/>
      <c r="G173" s="460"/>
      <c r="H173" s="451"/>
      <c r="I173" s="452"/>
      <c r="J173" s="451"/>
      <c r="K173" s="451"/>
      <c r="L173" s="451"/>
      <c r="M173" s="451"/>
      <c r="N173" s="451"/>
      <c r="O173" s="451"/>
      <c r="P173" s="451"/>
      <c r="Q173" s="451"/>
      <c r="R173" s="451"/>
      <c r="S173" s="451"/>
      <c r="T173" s="453"/>
      <c r="U173" s="453"/>
      <c r="V173" s="453"/>
      <c r="W173" s="453"/>
      <c r="X173" s="453"/>
      <c r="Y173" s="453"/>
      <c r="Z173" s="453"/>
      <c r="AA173" s="453"/>
      <c r="AB173" s="451"/>
      <c r="AC173" s="451"/>
      <c r="AD173" s="453"/>
      <c r="AE173" s="453"/>
      <c r="AF173" s="451"/>
      <c r="AG173" s="451"/>
      <c r="AH173" s="453"/>
      <c r="AI173" s="453"/>
      <c r="AJ173" s="451"/>
      <c r="AK173" s="451"/>
      <c r="AL173" s="453"/>
      <c r="AM173" s="453"/>
      <c r="AN173" s="451"/>
      <c r="AO173" s="451"/>
      <c r="AP173" s="453"/>
      <c r="AQ173" s="453"/>
      <c r="AR173" s="451"/>
      <c r="AS173" s="453"/>
      <c r="AT173" s="453"/>
      <c r="AU173" s="451"/>
      <c r="AV173" s="453"/>
      <c r="AW173" s="453"/>
      <c r="AX173" s="451"/>
      <c r="AY173" s="453"/>
      <c r="AZ173" s="453"/>
      <c r="BA173" s="451"/>
      <c r="BB173" s="453"/>
      <c r="BC173" s="453"/>
      <c r="BD173" s="451"/>
      <c r="BE173" s="453"/>
      <c r="BF173" s="453"/>
      <c r="BG173" s="451"/>
      <c r="BH173" s="453"/>
      <c r="BI173" s="453"/>
    </row>
    <row r="174" spans="1:61">
      <c r="A174" s="448"/>
      <c r="B174" s="451"/>
      <c r="C174" s="449"/>
      <c r="D174" s="450"/>
      <c r="E174" s="460"/>
      <c r="F174" s="493"/>
      <c r="G174" s="460"/>
      <c r="H174" s="451"/>
      <c r="I174" s="452"/>
      <c r="J174" s="451"/>
      <c r="K174" s="451"/>
      <c r="L174" s="451"/>
      <c r="M174" s="451"/>
      <c r="N174" s="451"/>
      <c r="O174" s="451"/>
      <c r="P174" s="451"/>
      <c r="Q174" s="451"/>
      <c r="R174" s="451"/>
      <c r="S174" s="451"/>
      <c r="T174" s="453"/>
      <c r="U174" s="453"/>
      <c r="V174" s="453"/>
      <c r="W174" s="453"/>
      <c r="X174" s="453"/>
      <c r="Y174" s="453"/>
      <c r="Z174" s="453"/>
      <c r="AA174" s="453"/>
      <c r="AB174" s="451"/>
      <c r="AC174" s="451"/>
      <c r="AD174" s="453"/>
      <c r="AE174" s="453"/>
      <c r="AF174" s="451"/>
      <c r="AG174" s="451"/>
      <c r="AH174" s="453"/>
      <c r="AI174" s="453"/>
      <c r="AJ174" s="451"/>
      <c r="AK174" s="451"/>
      <c r="AL174" s="453"/>
      <c r="AM174" s="453"/>
      <c r="AN174" s="451"/>
      <c r="AO174" s="451"/>
      <c r="AP174" s="453"/>
      <c r="AQ174" s="453"/>
      <c r="AR174" s="451"/>
      <c r="AS174" s="453"/>
      <c r="AT174" s="453"/>
      <c r="AU174" s="451"/>
      <c r="AV174" s="453"/>
      <c r="AW174" s="453"/>
      <c r="AX174" s="451"/>
      <c r="AY174" s="453"/>
      <c r="AZ174" s="453"/>
      <c r="BA174" s="451"/>
      <c r="BB174" s="453"/>
      <c r="BC174" s="453"/>
      <c r="BD174" s="451"/>
      <c r="BE174" s="453"/>
      <c r="BF174" s="453"/>
      <c r="BG174" s="451"/>
      <c r="BH174" s="453"/>
      <c r="BI174" s="453"/>
    </row>
    <row r="175" spans="1:61">
      <c r="A175" s="460"/>
      <c r="B175" s="461"/>
      <c r="C175" s="461"/>
      <c r="D175" s="462"/>
      <c r="E175" s="452" t="str">
        <f t="shared" ref="E175:AJ175" si="75" xml:space="preserve"> E$166</f>
        <v>Export incentive for export 2 to be paid at PR24 incl. financing adjustment (2017-18 FYA CPIH deflated)</v>
      </c>
      <c r="F175" s="121">
        <f t="shared" si="75"/>
        <v>0</v>
      </c>
      <c r="G175" s="452" t="str">
        <f t="shared" si="75"/>
        <v>£m</v>
      </c>
      <c r="H175" s="452">
        <f t="shared" si="75"/>
        <v>0</v>
      </c>
      <c r="I175" s="452">
        <f t="shared" si="75"/>
        <v>0</v>
      </c>
      <c r="J175" s="452">
        <f t="shared" si="75"/>
        <v>0</v>
      </c>
      <c r="K175" s="452">
        <f t="shared" si="75"/>
        <v>0</v>
      </c>
      <c r="L175" s="452">
        <f t="shared" si="75"/>
        <v>0</v>
      </c>
      <c r="M175" s="452">
        <f t="shared" si="75"/>
        <v>0</v>
      </c>
      <c r="N175" s="452">
        <f t="shared" si="75"/>
        <v>0</v>
      </c>
      <c r="O175" s="452">
        <f t="shared" si="75"/>
        <v>0</v>
      </c>
      <c r="P175" s="452">
        <f t="shared" si="75"/>
        <v>0</v>
      </c>
      <c r="Q175" s="452">
        <f t="shared" si="75"/>
        <v>0</v>
      </c>
      <c r="R175" s="452">
        <f t="shared" si="75"/>
        <v>0</v>
      </c>
      <c r="S175" s="452">
        <f t="shared" si="75"/>
        <v>0</v>
      </c>
      <c r="T175" s="452">
        <f t="shared" si="75"/>
        <v>0</v>
      </c>
      <c r="U175" s="452">
        <f t="shared" si="75"/>
        <v>0</v>
      </c>
      <c r="V175" s="452">
        <f t="shared" si="75"/>
        <v>0</v>
      </c>
      <c r="W175" s="452">
        <f t="shared" si="75"/>
        <v>0</v>
      </c>
      <c r="X175" s="452">
        <f t="shared" si="75"/>
        <v>0</v>
      </c>
      <c r="Y175" s="452">
        <f t="shared" si="75"/>
        <v>0</v>
      </c>
      <c r="Z175" s="452">
        <f t="shared" si="75"/>
        <v>0</v>
      </c>
      <c r="AA175" s="452">
        <f t="shared" si="75"/>
        <v>0</v>
      </c>
      <c r="AB175" s="452">
        <f t="shared" si="75"/>
        <v>0</v>
      </c>
      <c r="AC175" s="452">
        <f t="shared" si="75"/>
        <v>0</v>
      </c>
      <c r="AD175" s="452">
        <f t="shared" si="75"/>
        <v>0</v>
      </c>
      <c r="AE175" s="452">
        <f t="shared" si="75"/>
        <v>0</v>
      </c>
      <c r="AF175" s="452">
        <f t="shared" si="75"/>
        <v>0</v>
      </c>
      <c r="AG175" s="452">
        <f t="shared" si="75"/>
        <v>0</v>
      </c>
      <c r="AH175" s="452">
        <f t="shared" si="75"/>
        <v>0</v>
      </c>
      <c r="AI175" s="452">
        <f t="shared" si="75"/>
        <v>0</v>
      </c>
      <c r="AJ175" s="452">
        <f t="shared" si="75"/>
        <v>0</v>
      </c>
      <c r="AK175" s="452">
        <f t="shared" ref="AK175:BI175" si="76" xml:space="preserve"> AK$166</f>
        <v>0</v>
      </c>
      <c r="AL175" s="452">
        <f t="shared" si="76"/>
        <v>0</v>
      </c>
      <c r="AM175" s="452">
        <f t="shared" si="76"/>
        <v>0</v>
      </c>
      <c r="AN175" s="452">
        <f t="shared" si="76"/>
        <v>0</v>
      </c>
      <c r="AO175" s="452">
        <f t="shared" si="76"/>
        <v>0</v>
      </c>
      <c r="AP175" s="452">
        <f t="shared" si="76"/>
        <v>0</v>
      </c>
      <c r="AQ175" s="452">
        <f t="shared" si="76"/>
        <v>0</v>
      </c>
      <c r="AR175" s="452">
        <f t="shared" si="76"/>
        <v>0</v>
      </c>
      <c r="AS175" s="452">
        <f t="shared" si="76"/>
        <v>0</v>
      </c>
      <c r="AT175" s="452">
        <f t="shared" si="76"/>
        <v>0</v>
      </c>
      <c r="AU175" s="452">
        <f t="shared" si="76"/>
        <v>0</v>
      </c>
      <c r="AV175" s="452">
        <f t="shared" si="76"/>
        <v>0</v>
      </c>
      <c r="AW175" s="452">
        <f t="shared" si="76"/>
        <v>0</v>
      </c>
      <c r="AX175" s="452">
        <f t="shared" si="76"/>
        <v>0</v>
      </c>
      <c r="AY175" s="452">
        <f t="shared" si="76"/>
        <v>0</v>
      </c>
      <c r="AZ175" s="452">
        <f t="shared" si="76"/>
        <v>0</v>
      </c>
      <c r="BA175" s="452">
        <f t="shared" si="76"/>
        <v>0</v>
      </c>
      <c r="BB175" s="452">
        <f t="shared" si="76"/>
        <v>0</v>
      </c>
      <c r="BC175" s="452">
        <f t="shared" si="76"/>
        <v>0</v>
      </c>
      <c r="BD175" s="452">
        <f t="shared" si="76"/>
        <v>0</v>
      </c>
      <c r="BE175" s="452">
        <f t="shared" si="76"/>
        <v>0</v>
      </c>
      <c r="BF175" s="452">
        <f t="shared" si="76"/>
        <v>0</v>
      </c>
      <c r="BG175" s="452">
        <f t="shared" si="76"/>
        <v>0</v>
      </c>
      <c r="BH175" s="452">
        <f t="shared" si="76"/>
        <v>0</v>
      </c>
      <c r="BI175" s="452">
        <f t="shared" si="76"/>
        <v>0</v>
      </c>
    </row>
    <row r="176" spans="1:61">
      <c r="A176" s="454"/>
      <c r="B176" s="449"/>
      <c r="C176" s="449"/>
      <c r="D176" s="455"/>
      <c r="E176" s="458" t="str">
        <f xml:space="preserve"> InpR!E$46</f>
        <v>Proportion of the incentive allocated to the water resources control for export 2</v>
      </c>
      <c r="F176" s="193">
        <f xml:space="preserve"> InpR!F$46</f>
        <v>0</v>
      </c>
      <c r="G176" s="458" t="str">
        <f xml:space="preserve"> InpR!G$46</f>
        <v>%</v>
      </c>
      <c r="H176" s="458">
        <f xml:space="preserve"> InpR!H$46</f>
        <v>0</v>
      </c>
      <c r="I176" s="458">
        <f xml:space="preserve"> InpR!I$46</f>
        <v>0</v>
      </c>
      <c r="J176" s="458">
        <f xml:space="preserve"> InpR!J$46</f>
        <v>0</v>
      </c>
      <c r="K176" s="458">
        <f xml:space="preserve"> InpR!K$46</f>
        <v>0</v>
      </c>
      <c r="L176" s="458">
        <f xml:space="preserve"> InpR!L$46</f>
        <v>0</v>
      </c>
      <c r="M176" s="458">
        <f xml:space="preserve"> InpR!M$46</f>
        <v>0</v>
      </c>
      <c r="N176" s="458">
        <f xml:space="preserve"> InpR!N$46</f>
        <v>0</v>
      </c>
      <c r="O176" s="458">
        <f xml:space="preserve"> InpR!O$46</f>
        <v>0</v>
      </c>
      <c r="P176" s="458">
        <f xml:space="preserve"> InpR!P$46</f>
        <v>0</v>
      </c>
      <c r="Q176" s="458">
        <f xml:space="preserve"> InpR!Q$46</f>
        <v>0</v>
      </c>
      <c r="R176" s="458">
        <f xml:space="preserve"> InpR!R$46</f>
        <v>0</v>
      </c>
      <c r="S176" s="458">
        <f xml:space="preserve"> InpR!S$46</f>
        <v>0</v>
      </c>
      <c r="T176" s="458">
        <f xml:space="preserve"> InpR!T$46</f>
        <v>0</v>
      </c>
      <c r="U176" s="458">
        <f xml:space="preserve"> InpR!U$46</f>
        <v>0</v>
      </c>
      <c r="V176" s="458">
        <f xml:space="preserve"> InpR!V$46</f>
        <v>0</v>
      </c>
      <c r="W176" s="458">
        <f xml:space="preserve"> InpR!W$46</f>
        <v>0</v>
      </c>
      <c r="X176" s="458">
        <f xml:space="preserve"> InpR!X$46</f>
        <v>0</v>
      </c>
      <c r="Y176" s="458">
        <f xml:space="preserve"> InpR!Y$46</f>
        <v>0</v>
      </c>
      <c r="Z176" s="458">
        <f xml:space="preserve"> InpR!Z$46</f>
        <v>0</v>
      </c>
      <c r="AA176" s="458">
        <f xml:space="preserve"> InpR!AA$46</f>
        <v>0</v>
      </c>
      <c r="AB176" s="458">
        <f xml:space="preserve"> InpR!AB$46</f>
        <v>0</v>
      </c>
      <c r="AC176" s="458">
        <f xml:space="preserve"> InpR!AC$46</f>
        <v>0</v>
      </c>
      <c r="AD176" s="458">
        <f xml:space="preserve"> InpR!AD$46</f>
        <v>0</v>
      </c>
      <c r="AE176" s="458">
        <f xml:space="preserve"> InpR!AE$46</f>
        <v>0</v>
      </c>
      <c r="AF176" s="458">
        <f xml:space="preserve"> InpR!AF$46</f>
        <v>0</v>
      </c>
      <c r="AG176" s="458">
        <f xml:space="preserve"> InpR!AG$46</f>
        <v>0</v>
      </c>
      <c r="AH176" s="458">
        <f xml:space="preserve"> InpR!AH$46</f>
        <v>0</v>
      </c>
      <c r="AI176" s="458">
        <f xml:space="preserve"> InpR!AI$46</f>
        <v>0</v>
      </c>
      <c r="AJ176" s="458">
        <f xml:space="preserve"> InpR!AJ$46</f>
        <v>0</v>
      </c>
      <c r="AK176" s="458">
        <f xml:space="preserve"> InpR!AK$46</f>
        <v>0</v>
      </c>
      <c r="AL176" s="458">
        <f xml:space="preserve"> InpR!AL$46</f>
        <v>0</v>
      </c>
      <c r="AM176" s="458">
        <f xml:space="preserve"> InpR!AM$46</f>
        <v>0</v>
      </c>
      <c r="AN176" s="458">
        <f xml:space="preserve"> InpR!AN$46</f>
        <v>0</v>
      </c>
      <c r="AO176" s="458">
        <f xml:space="preserve"> InpR!AO$46</f>
        <v>0</v>
      </c>
      <c r="AP176" s="458">
        <f xml:space="preserve"> InpR!AP$46</f>
        <v>0</v>
      </c>
      <c r="AQ176" s="458">
        <f xml:space="preserve"> InpR!AQ$46</f>
        <v>0</v>
      </c>
      <c r="AR176" s="458">
        <f xml:space="preserve"> InpR!AR$46</f>
        <v>0</v>
      </c>
      <c r="AS176" s="458">
        <f xml:space="preserve"> InpR!AS$46</f>
        <v>0</v>
      </c>
      <c r="AT176" s="458">
        <f xml:space="preserve"> InpR!AT$46</f>
        <v>0</v>
      </c>
      <c r="AU176" s="458">
        <f xml:space="preserve"> InpR!AU$46</f>
        <v>0</v>
      </c>
      <c r="AV176" s="458">
        <f xml:space="preserve"> InpR!AV$46</f>
        <v>0</v>
      </c>
      <c r="AW176" s="458">
        <f xml:space="preserve"> InpR!AW$46</f>
        <v>0</v>
      </c>
      <c r="AX176" s="458">
        <f xml:space="preserve"> InpR!AX$46</f>
        <v>0</v>
      </c>
      <c r="AY176" s="458">
        <f xml:space="preserve"> InpR!AY$46</f>
        <v>0</v>
      </c>
      <c r="AZ176" s="458">
        <f xml:space="preserve"> InpR!AZ$46</f>
        <v>0</v>
      </c>
      <c r="BA176" s="458">
        <f xml:space="preserve"> InpR!BA$46</f>
        <v>0</v>
      </c>
      <c r="BB176" s="458">
        <f xml:space="preserve"> InpR!BB$46</f>
        <v>0</v>
      </c>
      <c r="BC176" s="458">
        <f xml:space="preserve"> InpR!BC$46</f>
        <v>0</v>
      </c>
      <c r="BD176" s="458">
        <f xml:space="preserve"> InpR!BD$46</f>
        <v>0</v>
      </c>
      <c r="BE176" s="458">
        <f xml:space="preserve"> InpR!BE$46</f>
        <v>0</v>
      </c>
      <c r="BF176" s="458">
        <f xml:space="preserve"> InpR!BF$46</f>
        <v>0</v>
      </c>
      <c r="BG176" s="458">
        <f xml:space="preserve"> InpR!BG$46</f>
        <v>0</v>
      </c>
      <c r="BH176" s="458">
        <f xml:space="preserve"> InpR!BH$46</f>
        <v>0</v>
      </c>
      <c r="BI176" s="458">
        <f xml:space="preserve"> InpR!BI$46</f>
        <v>0</v>
      </c>
    </row>
    <row r="177" spans="1:61">
      <c r="A177" s="448"/>
      <c r="B177" s="449"/>
      <c r="C177" s="449"/>
      <c r="D177" s="450"/>
      <c r="E177" s="452" t="s">
        <v>269</v>
      </c>
      <c r="F177" s="139">
        <f xml:space="preserve"> F175 * F176</f>
        <v>0</v>
      </c>
      <c r="G177" s="452" t="s">
        <v>105</v>
      </c>
      <c r="H177" s="451"/>
      <c r="I177" s="452"/>
      <c r="J177" s="451"/>
      <c r="K177" s="451"/>
      <c r="L177" s="451"/>
      <c r="M177" s="451"/>
      <c r="N177" s="451"/>
      <c r="O177" s="451"/>
      <c r="P177" s="451"/>
      <c r="Q177" s="451"/>
      <c r="R177" s="451"/>
      <c r="S177" s="451"/>
      <c r="T177" s="453"/>
      <c r="U177" s="453"/>
      <c r="V177" s="453"/>
      <c r="W177" s="453"/>
      <c r="X177" s="453"/>
      <c r="Y177" s="453"/>
      <c r="Z177" s="453"/>
      <c r="AA177" s="453"/>
      <c r="AB177" s="451"/>
      <c r="AC177" s="451"/>
      <c r="AD177" s="453"/>
      <c r="AE177" s="453"/>
      <c r="AF177" s="451"/>
      <c r="AG177" s="451"/>
      <c r="AH177" s="453"/>
      <c r="AI177" s="453"/>
      <c r="AJ177" s="451"/>
      <c r="AK177" s="451"/>
      <c r="AL177" s="453"/>
      <c r="AM177" s="453"/>
      <c r="AN177" s="451"/>
      <c r="AO177" s="451"/>
      <c r="AP177" s="453"/>
      <c r="AQ177" s="453"/>
      <c r="AR177" s="451"/>
      <c r="AS177" s="453"/>
      <c r="AT177" s="453"/>
      <c r="AU177" s="451"/>
      <c r="AV177" s="453"/>
      <c r="AW177" s="453"/>
      <c r="AX177" s="451"/>
      <c r="AY177" s="453"/>
      <c r="AZ177" s="453"/>
      <c r="BA177" s="451"/>
      <c r="BB177" s="453"/>
      <c r="BC177" s="453"/>
      <c r="BD177" s="451"/>
      <c r="BE177" s="453"/>
      <c r="BF177" s="453"/>
      <c r="BG177" s="451"/>
      <c r="BH177" s="453"/>
      <c r="BI177" s="453"/>
    </row>
    <row r="178" spans="1:61">
      <c r="A178" s="448"/>
      <c r="B178" s="449"/>
      <c r="C178" s="449"/>
      <c r="D178" s="450"/>
      <c r="E178" s="452"/>
      <c r="F178" s="451"/>
      <c r="G178" s="452"/>
      <c r="H178" s="451"/>
      <c r="I178" s="452"/>
      <c r="J178" s="451"/>
      <c r="K178" s="451"/>
      <c r="L178" s="451"/>
      <c r="M178" s="451"/>
      <c r="N178" s="451"/>
      <c r="O178" s="451"/>
      <c r="P178" s="451"/>
      <c r="Q178" s="451"/>
      <c r="R178" s="451"/>
      <c r="S178" s="451"/>
      <c r="T178" s="453"/>
      <c r="U178" s="453"/>
      <c r="V178" s="453"/>
      <c r="W178" s="453"/>
      <c r="X178" s="453"/>
      <c r="Y178" s="453"/>
      <c r="Z178" s="453"/>
      <c r="AA178" s="453"/>
      <c r="AB178" s="451"/>
      <c r="AC178" s="451"/>
      <c r="AD178" s="453"/>
      <c r="AE178" s="453"/>
      <c r="AF178" s="451"/>
      <c r="AG178" s="451"/>
      <c r="AH178" s="453"/>
      <c r="AI178" s="453"/>
      <c r="AJ178" s="451"/>
      <c r="AK178" s="451"/>
      <c r="AL178" s="453"/>
      <c r="AM178" s="453"/>
      <c r="AN178" s="451"/>
      <c r="AO178" s="451"/>
      <c r="AP178" s="453"/>
      <c r="AQ178" s="453"/>
      <c r="AR178" s="451"/>
      <c r="AS178" s="453"/>
      <c r="AT178" s="453"/>
      <c r="AU178" s="451"/>
      <c r="AV178" s="453"/>
      <c r="AW178" s="453"/>
      <c r="AX178" s="451"/>
      <c r="AY178" s="453"/>
      <c r="AZ178" s="453"/>
      <c r="BA178" s="451"/>
      <c r="BB178" s="453"/>
      <c r="BC178" s="453"/>
      <c r="BD178" s="451"/>
      <c r="BE178" s="453"/>
      <c r="BF178" s="453"/>
      <c r="BG178" s="451"/>
      <c r="BH178" s="453"/>
      <c r="BI178" s="453"/>
    </row>
    <row r="179" spans="1:61">
      <c r="A179" s="460"/>
      <c r="B179" s="461"/>
      <c r="C179" s="461"/>
      <c r="D179" s="462"/>
      <c r="E179" s="452" t="str">
        <f t="shared" ref="E179:AJ179" si="77" xml:space="preserve"> E$166</f>
        <v>Export incentive for export 2 to be paid at PR24 incl. financing adjustment (2017-18 FYA CPIH deflated)</v>
      </c>
      <c r="F179" s="121">
        <f t="shared" si="77"/>
        <v>0</v>
      </c>
      <c r="G179" s="452" t="str">
        <f t="shared" si="77"/>
        <v>£m</v>
      </c>
      <c r="H179" s="452">
        <f t="shared" si="77"/>
        <v>0</v>
      </c>
      <c r="I179" s="452">
        <f t="shared" si="77"/>
        <v>0</v>
      </c>
      <c r="J179" s="452">
        <f t="shared" si="77"/>
        <v>0</v>
      </c>
      <c r="K179" s="452">
        <f t="shared" si="77"/>
        <v>0</v>
      </c>
      <c r="L179" s="452">
        <f t="shared" si="77"/>
        <v>0</v>
      </c>
      <c r="M179" s="452">
        <f t="shared" si="77"/>
        <v>0</v>
      </c>
      <c r="N179" s="452">
        <f t="shared" si="77"/>
        <v>0</v>
      </c>
      <c r="O179" s="452">
        <f t="shared" si="77"/>
        <v>0</v>
      </c>
      <c r="P179" s="452">
        <f t="shared" si="77"/>
        <v>0</v>
      </c>
      <c r="Q179" s="452">
        <f t="shared" si="77"/>
        <v>0</v>
      </c>
      <c r="R179" s="452">
        <f t="shared" si="77"/>
        <v>0</v>
      </c>
      <c r="S179" s="452">
        <f t="shared" si="77"/>
        <v>0</v>
      </c>
      <c r="T179" s="452">
        <f t="shared" si="77"/>
        <v>0</v>
      </c>
      <c r="U179" s="452">
        <f t="shared" si="77"/>
        <v>0</v>
      </c>
      <c r="V179" s="452">
        <f t="shared" si="77"/>
        <v>0</v>
      </c>
      <c r="W179" s="452">
        <f t="shared" si="77"/>
        <v>0</v>
      </c>
      <c r="X179" s="452">
        <f t="shared" si="77"/>
        <v>0</v>
      </c>
      <c r="Y179" s="452">
        <f t="shared" si="77"/>
        <v>0</v>
      </c>
      <c r="Z179" s="452">
        <f t="shared" si="77"/>
        <v>0</v>
      </c>
      <c r="AA179" s="452">
        <f t="shared" si="77"/>
        <v>0</v>
      </c>
      <c r="AB179" s="452">
        <f t="shared" si="77"/>
        <v>0</v>
      </c>
      <c r="AC179" s="452">
        <f t="shared" si="77"/>
        <v>0</v>
      </c>
      <c r="AD179" s="452">
        <f t="shared" si="77"/>
        <v>0</v>
      </c>
      <c r="AE179" s="452">
        <f t="shared" si="77"/>
        <v>0</v>
      </c>
      <c r="AF179" s="452">
        <f t="shared" si="77"/>
        <v>0</v>
      </c>
      <c r="AG179" s="452">
        <f t="shared" si="77"/>
        <v>0</v>
      </c>
      <c r="AH179" s="452">
        <f t="shared" si="77"/>
        <v>0</v>
      </c>
      <c r="AI179" s="452">
        <f t="shared" si="77"/>
        <v>0</v>
      </c>
      <c r="AJ179" s="452">
        <f t="shared" si="77"/>
        <v>0</v>
      </c>
      <c r="AK179" s="452">
        <f t="shared" ref="AK179:BI179" si="78" xml:space="preserve"> AK$166</f>
        <v>0</v>
      </c>
      <c r="AL179" s="452">
        <f t="shared" si="78"/>
        <v>0</v>
      </c>
      <c r="AM179" s="452">
        <f t="shared" si="78"/>
        <v>0</v>
      </c>
      <c r="AN179" s="452">
        <f t="shared" si="78"/>
        <v>0</v>
      </c>
      <c r="AO179" s="452">
        <f t="shared" si="78"/>
        <v>0</v>
      </c>
      <c r="AP179" s="452">
        <f t="shared" si="78"/>
        <v>0</v>
      </c>
      <c r="AQ179" s="452">
        <f t="shared" si="78"/>
        <v>0</v>
      </c>
      <c r="AR179" s="452">
        <f t="shared" si="78"/>
        <v>0</v>
      </c>
      <c r="AS179" s="452">
        <f t="shared" si="78"/>
        <v>0</v>
      </c>
      <c r="AT179" s="452">
        <f t="shared" si="78"/>
        <v>0</v>
      </c>
      <c r="AU179" s="452">
        <f t="shared" si="78"/>
        <v>0</v>
      </c>
      <c r="AV179" s="452">
        <f t="shared" si="78"/>
        <v>0</v>
      </c>
      <c r="AW179" s="452">
        <f t="shared" si="78"/>
        <v>0</v>
      </c>
      <c r="AX179" s="452">
        <f t="shared" si="78"/>
        <v>0</v>
      </c>
      <c r="AY179" s="452">
        <f t="shared" si="78"/>
        <v>0</v>
      </c>
      <c r="AZ179" s="452">
        <f t="shared" si="78"/>
        <v>0</v>
      </c>
      <c r="BA179" s="452">
        <f t="shared" si="78"/>
        <v>0</v>
      </c>
      <c r="BB179" s="452">
        <f t="shared" si="78"/>
        <v>0</v>
      </c>
      <c r="BC179" s="452">
        <f t="shared" si="78"/>
        <v>0</v>
      </c>
      <c r="BD179" s="452">
        <f t="shared" si="78"/>
        <v>0</v>
      </c>
      <c r="BE179" s="452">
        <f t="shared" si="78"/>
        <v>0</v>
      </c>
      <c r="BF179" s="452">
        <f t="shared" si="78"/>
        <v>0</v>
      </c>
      <c r="BG179" s="452">
        <f t="shared" si="78"/>
        <v>0</v>
      </c>
      <c r="BH179" s="452">
        <f t="shared" si="78"/>
        <v>0</v>
      </c>
      <c r="BI179" s="452">
        <f t="shared" si="78"/>
        <v>0</v>
      </c>
    </row>
    <row r="180" spans="1:61">
      <c r="A180" s="454"/>
      <c r="B180" s="449"/>
      <c r="C180" s="449"/>
      <c r="D180" s="455"/>
      <c r="E180" s="458" t="str">
        <f xml:space="preserve"> InpR!E$46</f>
        <v>Proportion of the incentive allocated to the water resources control for export 2</v>
      </c>
      <c r="F180" s="193">
        <f xml:space="preserve"> InpR!F$46</f>
        <v>0</v>
      </c>
      <c r="G180" s="458" t="str">
        <f xml:space="preserve"> InpR!G$46</f>
        <v>%</v>
      </c>
      <c r="H180" s="458">
        <f xml:space="preserve"> InpR!H$46</f>
        <v>0</v>
      </c>
      <c r="I180" s="458">
        <f xml:space="preserve"> InpR!I$46</f>
        <v>0</v>
      </c>
      <c r="J180" s="458">
        <f xml:space="preserve"> InpR!J$46</f>
        <v>0</v>
      </c>
      <c r="K180" s="458">
        <f xml:space="preserve"> InpR!K$46</f>
        <v>0</v>
      </c>
      <c r="L180" s="458">
        <f xml:space="preserve"> InpR!L$46</f>
        <v>0</v>
      </c>
      <c r="M180" s="458">
        <f xml:space="preserve"> InpR!M$46</f>
        <v>0</v>
      </c>
      <c r="N180" s="458">
        <f xml:space="preserve"> InpR!N$46</f>
        <v>0</v>
      </c>
      <c r="O180" s="458">
        <f xml:space="preserve"> InpR!O$46</f>
        <v>0</v>
      </c>
      <c r="P180" s="458">
        <f xml:space="preserve"> InpR!P$46</f>
        <v>0</v>
      </c>
      <c r="Q180" s="458">
        <f xml:space="preserve"> InpR!Q$46</f>
        <v>0</v>
      </c>
      <c r="R180" s="458">
        <f xml:space="preserve"> InpR!R$46</f>
        <v>0</v>
      </c>
      <c r="S180" s="458">
        <f xml:space="preserve"> InpR!S$46</f>
        <v>0</v>
      </c>
      <c r="T180" s="458">
        <f xml:space="preserve"> InpR!T$46</f>
        <v>0</v>
      </c>
      <c r="U180" s="458">
        <f xml:space="preserve"> InpR!U$46</f>
        <v>0</v>
      </c>
      <c r="V180" s="458">
        <f xml:space="preserve"> InpR!V$46</f>
        <v>0</v>
      </c>
      <c r="W180" s="458">
        <f xml:space="preserve"> InpR!W$46</f>
        <v>0</v>
      </c>
      <c r="X180" s="458">
        <f xml:space="preserve"> InpR!X$46</f>
        <v>0</v>
      </c>
      <c r="Y180" s="458">
        <f xml:space="preserve"> InpR!Y$46</f>
        <v>0</v>
      </c>
      <c r="Z180" s="458">
        <f xml:space="preserve"> InpR!Z$46</f>
        <v>0</v>
      </c>
      <c r="AA180" s="458">
        <f xml:space="preserve"> InpR!AA$46</f>
        <v>0</v>
      </c>
      <c r="AB180" s="458">
        <f xml:space="preserve"> InpR!AB$46</f>
        <v>0</v>
      </c>
      <c r="AC180" s="458">
        <f xml:space="preserve"> InpR!AC$46</f>
        <v>0</v>
      </c>
      <c r="AD180" s="458">
        <f xml:space="preserve"> InpR!AD$46</f>
        <v>0</v>
      </c>
      <c r="AE180" s="458">
        <f xml:space="preserve"> InpR!AE$46</f>
        <v>0</v>
      </c>
      <c r="AF180" s="458">
        <f xml:space="preserve"> InpR!AF$46</f>
        <v>0</v>
      </c>
      <c r="AG180" s="458">
        <f xml:space="preserve"> InpR!AG$46</f>
        <v>0</v>
      </c>
      <c r="AH180" s="458">
        <f xml:space="preserve"> InpR!AH$46</f>
        <v>0</v>
      </c>
      <c r="AI180" s="458">
        <f xml:space="preserve"> InpR!AI$46</f>
        <v>0</v>
      </c>
      <c r="AJ180" s="458">
        <f xml:space="preserve"> InpR!AJ$46</f>
        <v>0</v>
      </c>
      <c r="AK180" s="458">
        <f xml:space="preserve"> InpR!AK$46</f>
        <v>0</v>
      </c>
      <c r="AL180" s="458">
        <f xml:space="preserve"> InpR!AL$46</f>
        <v>0</v>
      </c>
      <c r="AM180" s="458">
        <f xml:space="preserve"> InpR!AM$46</f>
        <v>0</v>
      </c>
      <c r="AN180" s="458">
        <f xml:space="preserve"> InpR!AN$46</f>
        <v>0</v>
      </c>
      <c r="AO180" s="458">
        <f xml:space="preserve"> InpR!AO$46</f>
        <v>0</v>
      </c>
      <c r="AP180" s="458">
        <f xml:space="preserve"> InpR!AP$46</f>
        <v>0</v>
      </c>
      <c r="AQ180" s="458">
        <f xml:space="preserve"> InpR!AQ$46</f>
        <v>0</v>
      </c>
      <c r="AR180" s="458">
        <f xml:space="preserve"> InpR!AR$46</f>
        <v>0</v>
      </c>
      <c r="AS180" s="458">
        <f xml:space="preserve"> InpR!AS$46</f>
        <v>0</v>
      </c>
      <c r="AT180" s="458">
        <f xml:space="preserve"> InpR!AT$46</f>
        <v>0</v>
      </c>
      <c r="AU180" s="458">
        <f xml:space="preserve"> InpR!AU$46</f>
        <v>0</v>
      </c>
      <c r="AV180" s="458">
        <f xml:space="preserve"> InpR!AV$46</f>
        <v>0</v>
      </c>
      <c r="AW180" s="458">
        <f xml:space="preserve"> InpR!AW$46</f>
        <v>0</v>
      </c>
      <c r="AX180" s="458">
        <f xml:space="preserve"> InpR!AX$46</f>
        <v>0</v>
      </c>
      <c r="AY180" s="458">
        <f xml:space="preserve"> InpR!AY$46</f>
        <v>0</v>
      </c>
      <c r="AZ180" s="458">
        <f xml:space="preserve"> InpR!AZ$46</f>
        <v>0</v>
      </c>
      <c r="BA180" s="458">
        <f xml:space="preserve"> InpR!BA$46</f>
        <v>0</v>
      </c>
      <c r="BB180" s="458">
        <f xml:space="preserve"> InpR!BB$46</f>
        <v>0</v>
      </c>
      <c r="BC180" s="458">
        <f xml:space="preserve"> InpR!BC$46</f>
        <v>0</v>
      </c>
      <c r="BD180" s="458">
        <f xml:space="preserve"> InpR!BD$46</f>
        <v>0</v>
      </c>
      <c r="BE180" s="458">
        <f xml:space="preserve"> InpR!BE$46</f>
        <v>0</v>
      </c>
      <c r="BF180" s="458">
        <f xml:space="preserve"> InpR!BF$46</f>
        <v>0</v>
      </c>
      <c r="BG180" s="458">
        <f xml:space="preserve"> InpR!BG$46</f>
        <v>0</v>
      </c>
      <c r="BH180" s="458">
        <f xml:space="preserve"> InpR!BH$46</f>
        <v>0</v>
      </c>
      <c r="BI180" s="458">
        <f xml:space="preserve"> InpR!BI$46</f>
        <v>0</v>
      </c>
    </row>
    <row r="181" spans="1:61">
      <c r="A181" s="448"/>
      <c r="B181" s="449"/>
      <c r="C181" s="449"/>
      <c r="D181" s="450"/>
      <c r="E181" s="452" t="s">
        <v>270</v>
      </c>
      <c r="F181" s="451">
        <f xml:space="preserve"> F179 * ( 1 - F180 )</f>
        <v>0</v>
      </c>
      <c r="G181" s="452" t="s">
        <v>105</v>
      </c>
      <c r="H181" s="451"/>
      <c r="I181" s="452"/>
      <c r="J181" s="451"/>
      <c r="K181" s="451"/>
      <c r="L181" s="451"/>
      <c r="M181" s="451"/>
      <c r="N181" s="451"/>
      <c r="O181" s="451"/>
      <c r="P181" s="451"/>
      <c r="Q181" s="451"/>
      <c r="R181" s="451"/>
      <c r="S181" s="451"/>
      <c r="T181" s="453"/>
      <c r="U181" s="453"/>
      <c r="V181" s="453"/>
      <c r="W181" s="453"/>
      <c r="X181" s="453"/>
      <c r="Y181" s="453"/>
      <c r="Z181" s="453"/>
      <c r="AA181" s="453"/>
      <c r="AB181" s="451"/>
      <c r="AC181" s="451"/>
      <c r="AD181" s="453"/>
      <c r="AE181" s="453"/>
      <c r="AF181" s="451"/>
      <c r="AG181" s="451"/>
      <c r="AH181" s="453"/>
      <c r="AI181" s="453"/>
      <c r="AJ181" s="451"/>
      <c r="AK181" s="451"/>
      <c r="AL181" s="453"/>
      <c r="AM181" s="453"/>
      <c r="AN181" s="451"/>
      <c r="AO181" s="451"/>
      <c r="AP181" s="453"/>
      <c r="AQ181" s="453"/>
      <c r="AR181" s="451"/>
      <c r="AS181" s="453"/>
      <c r="AT181" s="453"/>
      <c r="AU181" s="451"/>
      <c r="AV181" s="453"/>
      <c r="AW181" s="453"/>
      <c r="AX181" s="451"/>
      <c r="AY181" s="453"/>
      <c r="AZ181" s="453"/>
      <c r="BA181" s="451"/>
      <c r="BB181" s="453"/>
      <c r="BC181" s="453"/>
      <c r="BD181" s="451"/>
      <c r="BE181" s="453"/>
      <c r="BF181" s="453"/>
      <c r="BG181" s="451"/>
      <c r="BH181" s="453"/>
      <c r="BI181" s="453"/>
    </row>
    <row r="182" spans="1:61">
      <c r="A182" s="448"/>
      <c r="B182" s="449"/>
      <c r="C182" s="449"/>
      <c r="D182" s="450"/>
      <c r="E182" s="452"/>
      <c r="F182" s="451"/>
      <c r="G182" s="452"/>
      <c r="H182" s="451"/>
      <c r="I182" s="452"/>
      <c r="J182" s="451"/>
      <c r="K182" s="451"/>
      <c r="L182" s="451"/>
      <c r="M182" s="451"/>
      <c r="N182" s="451"/>
      <c r="O182" s="451"/>
      <c r="P182" s="451"/>
      <c r="Q182" s="451"/>
      <c r="R182" s="451"/>
      <c r="S182" s="451"/>
      <c r="T182" s="453"/>
      <c r="U182" s="453"/>
      <c r="V182" s="453"/>
      <c r="W182" s="453"/>
      <c r="X182" s="453"/>
      <c r="Y182" s="453"/>
      <c r="Z182" s="453"/>
      <c r="AA182" s="453"/>
      <c r="AB182" s="451"/>
      <c r="AC182" s="451"/>
      <c r="AD182" s="453"/>
      <c r="AE182" s="453"/>
      <c r="AF182" s="451"/>
      <c r="AG182" s="451"/>
      <c r="AH182" s="453"/>
      <c r="AI182" s="453"/>
      <c r="AJ182" s="451"/>
      <c r="AK182" s="451"/>
      <c r="AL182" s="453"/>
      <c r="AM182" s="453"/>
      <c r="AN182" s="451"/>
      <c r="AO182" s="451"/>
      <c r="AP182" s="453"/>
      <c r="AQ182" s="453"/>
      <c r="AR182" s="451"/>
      <c r="AS182" s="453"/>
      <c r="AT182" s="453"/>
      <c r="AU182" s="451"/>
      <c r="AV182" s="453"/>
      <c r="AW182" s="453"/>
      <c r="AX182" s="451"/>
      <c r="AY182" s="453"/>
      <c r="AZ182" s="453"/>
      <c r="BA182" s="451"/>
      <c r="BB182" s="453"/>
      <c r="BC182" s="453"/>
      <c r="BD182" s="451"/>
      <c r="BE182" s="453"/>
      <c r="BF182" s="453"/>
      <c r="BG182" s="451"/>
      <c r="BH182" s="453"/>
      <c r="BI182" s="453"/>
    </row>
    <row r="183" spans="1:61">
      <c r="A183" s="448"/>
      <c r="B183" s="449"/>
      <c r="C183" s="449"/>
      <c r="D183" s="450"/>
      <c r="E183" s="452" t="str">
        <f t="shared" ref="E183:AJ183" si="79" xml:space="preserve"> E$171</f>
        <v>Export incentive for export 2 to be paid after PR24 incl. financing adjustment (2017-18 FYA CPIH deflated)</v>
      </c>
      <c r="F183" s="121">
        <f t="shared" si="79"/>
        <v>0</v>
      </c>
      <c r="G183" s="452" t="str">
        <f t="shared" si="79"/>
        <v>£m</v>
      </c>
      <c r="H183" s="452">
        <f t="shared" si="79"/>
        <v>0</v>
      </c>
      <c r="I183" s="452">
        <f t="shared" si="79"/>
        <v>0</v>
      </c>
      <c r="J183" s="452">
        <f t="shared" si="79"/>
        <v>0</v>
      </c>
      <c r="K183" s="452">
        <f t="shared" si="79"/>
        <v>0</v>
      </c>
      <c r="L183" s="452">
        <f t="shared" si="79"/>
        <v>0</v>
      </c>
      <c r="M183" s="452">
        <f t="shared" si="79"/>
        <v>0</v>
      </c>
      <c r="N183" s="452">
        <f t="shared" si="79"/>
        <v>0</v>
      </c>
      <c r="O183" s="452">
        <f t="shared" si="79"/>
        <v>0</v>
      </c>
      <c r="P183" s="452">
        <f t="shared" si="79"/>
        <v>0</v>
      </c>
      <c r="Q183" s="452">
        <f t="shared" si="79"/>
        <v>0</v>
      </c>
      <c r="R183" s="452">
        <f t="shared" si="79"/>
        <v>0</v>
      </c>
      <c r="S183" s="452">
        <f t="shared" si="79"/>
        <v>0</v>
      </c>
      <c r="T183" s="452">
        <f t="shared" si="79"/>
        <v>0</v>
      </c>
      <c r="U183" s="452">
        <f t="shared" si="79"/>
        <v>0</v>
      </c>
      <c r="V183" s="452">
        <f t="shared" si="79"/>
        <v>0</v>
      </c>
      <c r="W183" s="452">
        <f t="shared" si="79"/>
        <v>0</v>
      </c>
      <c r="X183" s="452">
        <f t="shared" si="79"/>
        <v>0</v>
      </c>
      <c r="Y183" s="452">
        <f t="shared" si="79"/>
        <v>0</v>
      </c>
      <c r="Z183" s="452">
        <f t="shared" si="79"/>
        <v>0</v>
      </c>
      <c r="AA183" s="452">
        <f t="shared" si="79"/>
        <v>0</v>
      </c>
      <c r="AB183" s="452">
        <f t="shared" si="79"/>
        <v>0</v>
      </c>
      <c r="AC183" s="452">
        <f t="shared" si="79"/>
        <v>0</v>
      </c>
      <c r="AD183" s="452">
        <f t="shared" si="79"/>
        <v>0</v>
      </c>
      <c r="AE183" s="452">
        <f t="shared" si="79"/>
        <v>0</v>
      </c>
      <c r="AF183" s="452">
        <f t="shared" si="79"/>
        <v>0</v>
      </c>
      <c r="AG183" s="452">
        <f t="shared" si="79"/>
        <v>0</v>
      </c>
      <c r="AH183" s="452">
        <f t="shared" si="79"/>
        <v>0</v>
      </c>
      <c r="AI183" s="452">
        <f t="shared" si="79"/>
        <v>0</v>
      </c>
      <c r="AJ183" s="452">
        <f t="shared" si="79"/>
        <v>0</v>
      </c>
      <c r="AK183" s="452">
        <f t="shared" ref="AK183:BI183" si="80" xml:space="preserve"> AK$171</f>
        <v>0</v>
      </c>
      <c r="AL183" s="452">
        <f t="shared" si="80"/>
        <v>0</v>
      </c>
      <c r="AM183" s="452">
        <f t="shared" si="80"/>
        <v>0</v>
      </c>
      <c r="AN183" s="452">
        <f t="shared" si="80"/>
        <v>0</v>
      </c>
      <c r="AO183" s="452">
        <f t="shared" si="80"/>
        <v>0</v>
      </c>
      <c r="AP183" s="452">
        <f t="shared" si="80"/>
        <v>0</v>
      </c>
      <c r="AQ183" s="452">
        <f t="shared" si="80"/>
        <v>0</v>
      </c>
      <c r="AR183" s="452">
        <f t="shared" si="80"/>
        <v>0</v>
      </c>
      <c r="AS183" s="452">
        <f t="shared" si="80"/>
        <v>0</v>
      </c>
      <c r="AT183" s="452">
        <f t="shared" si="80"/>
        <v>0</v>
      </c>
      <c r="AU183" s="452">
        <f t="shared" si="80"/>
        <v>0</v>
      </c>
      <c r="AV183" s="452">
        <f t="shared" si="80"/>
        <v>0</v>
      </c>
      <c r="AW183" s="452">
        <f t="shared" si="80"/>
        <v>0</v>
      </c>
      <c r="AX183" s="452">
        <f t="shared" si="80"/>
        <v>0</v>
      </c>
      <c r="AY183" s="452">
        <f t="shared" si="80"/>
        <v>0</v>
      </c>
      <c r="AZ183" s="452">
        <f t="shared" si="80"/>
        <v>0</v>
      </c>
      <c r="BA183" s="452">
        <f t="shared" si="80"/>
        <v>0</v>
      </c>
      <c r="BB183" s="452">
        <f t="shared" si="80"/>
        <v>0</v>
      </c>
      <c r="BC183" s="452">
        <f t="shared" si="80"/>
        <v>0</v>
      </c>
      <c r="BD183" s="452">
        <f t="shared" si="80"/>
        <v>0</v>
      </c>
      <c r="BE183" s="452">
        <f t="shared" si="80"/>
        <v>0</v>
      </c>
      <c r="BF183" s="452">
        <f t="shared" si="80"/>
        <v>0</v>
      </c>
      <c r="BG183" s="452">
        <f t="shared" si="80"/>
        <v>0</v>
      </c>
      <c r="BH183" s="452">
        <f t="shared" si="80"/>
        <v>0</v>
      </c>
      <c r="BI183" s="452">
        <f t="shared" si="80"/>
        <v>0</v>
      </c>
    </row>
    <row r="184" spans="1:61">
      <c r="A184" s="454"/>
      <c r="B184" s="449"/>
      <c r="C184" s="449"/>
      <c r="D184" s="455"/>
      <c r="E184" s="458" t="str">
        <f xml:space="preserve"> InpR!E$46</f>
        <v>Proportion of the incentive allocated to the water resources control for export 2</v>
      </c>
      <c r="F184" s="193">
        <f xml:space="preserve"> InpR!F$46</f>
        <v>0</v>
      </c>
      <c r="G184" s="458" t="str">
        <f xml:space="preserve"> InpR!G$46</f>
        <v>%</v>
      </c>
      <c r="H184" s="458">
        <f xml:space="preserve"> InpR!H$46</f>
        <v>0</v>
      </c>
      <c r="I184" s="458">
        <f xml:space="preserve"> InpR!I$46</f>
        <v>0</v>
      </c>
      <c r="J184" s="458">
        <f xml:space="preserve"> InpR!J$46</f>
        <v>0</v>
      </c>
      <c r="K184" s="458">
        <f xml:space="preserve"> InpR!K$46</f>
        <v>0</v>
      </c>
      <c r="L184" s="458">
        <f xml:space="preserve"> InpR!L$46</f>
        <v>0</v>
      </c>
      <c r="M184" s="458">
        <f xml:space="preserve"> InpR!M$46</f>
        <v>0</v>
      </c>
      <c r="N184" s="458">
        <f xml:space="preserve"> InpR!N$46</f>
        <v>0</v>
      </c>
      <c r="O184" s="458">
        <f xml:space="preserve"> InpR!O$46</f>
        <v>0</v>
      </c>
      <c r="P184" s="458">
        <f xml:space="preserve"> InpR!P$46</f>
        <v>0</v>
      </c>
      <c r="Q184" s="458">
        <f xml:space="preserve"> InpR!Q$46</f>
        <v>0</v>
      </c>
      <c r="R184" s="458">
        <f xml:space="preserve"> InpR!R$46</f>
        <v>0</v>
      </c>
      <c r="S184" s="458">
        <f xml:space="preserve"> InpR!S$46</f>
        <v>0</v>
      </c>
      <c r="T184" s="458">
        <f xml:space="preserve"> InpR!T$46</f>
        <v>0</v>
      </c>
      <c r="U184" s="458">
        <f xml:space="preserve"> InpR!U$46</f>
        <v>0</v>
      </c>
      <c r="V184" s="458">
        <f xml:space="preserve"> InpR!V$46</f>
        <v>0</v>
      </c>
      <c r="W184" s="458">
        <f xml:space="preserve"> InpR!W$46</f>
        <v>0</v>
      </c>
      <c r="X184" s="458">
        <f xml:space="preserve"> InpR!X$46</f>
        <v>0</v>
      </c>
      <c r="Y184" s="458">
        <f xml:space="preserve"> InpR!Y$46</f>
        <v>0</v>
      </c>
      <c r="Z184" s="458">
        <f xml:space="preserve"> InpR!Z$46</f>
        <v>0</v>
      </c>
      <c r="AA184" s="458">
        <f xml:space="preserve"> InpR!AA$46</f>
        <v>0</v>
      </c>
      <c r="AB184" s="458">
        <f xml:space="preserve"> InpR!AB$46</f>
        <v>0</v>
      </c>
      <c r="AC184" s="458">
        <f xml:space="preserve"> InpR!AC$46</f>
        <v>0</v>
      </c>
      <c r="AD184" s="458">
        <f xml:space="preserve"> InpR!AD$46</f>
        <v>0</v>
      </c>
      <c r="AE184" s="458">
        <f xml:space="preserve"> InpR!AE$46</f>
        <v>0</v>
      </c>
      <c r="AF184" s="458">
        <f xml:space="preserve"> InpR!AF$46</f>
        <v>0</v>
      </c>
      <c r="AG184" s="458">
        <f xml:space="preserve"> InpR!AG$46</f>
        <v>0</v>
      </c>
      <c r="AH184" s="458">
        <f xml:space="preserve"> InpR!AH$46</f>
        <v>0</v>
      </c>
      <c r="AI184" s="458">
        <f xml:space="preserve"> InpR!AI$46</f>
        <v>0</v>
      </c>
      <c r="AJ184" s="458">
        <f xml:space="preserve"> InpR!AJ$46</f>
        <v>0</v>
      </c>
      <c r="AK184" s="458">
        <f xml:space="preserve"> InpR!AK$46</f>
        <v>0</v>
      </c>
      <c r="AL184" s="458">
        <f xml:space="preserve"> InpR!AL$46</f>
        <v>0</v>
      </c>
      <c r="AM184" s="458">
        <f xml:space="preserve"> InpR!AM$46</f>
        <v>0</v>
      </c>
      <c r="AN184" s="458">
        <f xml:space="preserve"> InpR!AN$46</f>
        <v>0</v>
      </c>
      <c r="AO184" s="458">
        <f xml:space="preserve"> InpR!AO$46</f>
        <v>0</v>
      </c>
      <c r="AP184" s="458">
        <f xml:space="preserve"> InpR!AP$46</f>
        <v>0</v>
      </c>
      <c r="AQ184" s="458">
        <f xml:space="preserve"> InpR!AQ$46</f>
        <v>0</v>
      </c>
      <c r="AR184" s="458">
        <f xml:space="preserve"> InpR!AR$46</f>
        <v>0</v>
      </c>
      <c r="AS184" s="458">
        <f xml:space="preserve"> InpR!AS$46</f>
        <v>0</v>
      </c>
      <c r="AT184" s="458">
        <f xml:space="preserve"> InpR!AT$46</f>
        <v>0</v>
      </c>
      <c r="AU184" s="458">
        <f xml:space="preserve"> InpR!AU$46</f>
        <v>0</v>
      </c>
      <c r="AV184" s="458">
        <f xml:space="preserve"> InpR!AV$46</f>
        <v>0</v>
      </c>
      <c r="AW184" s="458">
        <f xml:space="preserve"> InpR!AW$46</f>
        <v>0</v>
      </c>
      <c r="AX184" s="458">
        <f xml:space="preserve"> InpR!AX$46</f>
        <v>0</v>
      </c>
      <c r="AY184" s="458">
        <f xml:space="preserve"> InpR!AY$46</f>
        <v>0</v>
      </c>
      <c r="AZ184" s="458">
        <f xml:space="preserve"> InpR!AZ$46</f>
        <v>0</v>
      </c>
      <c r="BA184" s="458">
        <f xml:space="preserve"> InpR!BA$46</f>
        <v>0</v>
      </c>
      <c r="BB184" s="458">
        <f xml:space="preserve"> InpR!BB$46</f>
        <v>0</v>
      </c>
      <c r="BC184" s="458">
        <f xml:space="preserve"> InpR!BC$46</f>
        <v>0</v>
      </c>
      <c r="BD184" s="458">
        <f xml:space="preserve"> InpR!BD$46</f>
        <v>0</v>
      </c>
      <c r="BE184" s="458">
        <f xml:space="preserve"> InpR!BE$46</f>
        <v>0</v>
      </c>
      <c r="BF184" s="458">
        <f xml:space="preserve"> InpR!BF$46</f>
        <v>0</v>
      </c>
      <c r="BG184" s="458">
        <f xml:space="preserve"> InpR!BG$46</f>
        <v>0</v>
      </c>
      <c r="BH184" s="458">
        <f xml:space="preserve"> InpR!BH$46</f>
        <v>0</v>
      </c>
      <c r="BI184" s="458">
        <f xml:space="preserve"> InpR!BI$46</f>
        <v>0</v>
      </c>
    </row>
    <row r="185" spans="1:61">
      <c r="A185" s="454"/>
      <c r="B185" s="449"/>
      <c r="C185" s="449"/>
      <c r="D185" s="455"/>
      <c r="E185" s="452" t="s">
        <v>271</v>
      </c>
      <c r="F185" s="139">
        <f xml:space="preserve"> F183 * F184</f>
        <v>0</v>
      </c>
      <c r="G185" s="452" t="s">
        <v>105</v>
      </c>
      <c r="H185" s="458"/>
      <c r="I185" s="458"/>
      <c r="J185" s="458"/>
      <c r="K185" s="458"/>
      <c r="L185" s="458"/>
      <c r="M185" s="458"/>
      <c r="N185" s="458"/>
      <c r="O185" s="458"/>
      <c r="P185" s="458"/>
      <c r="Q185" s="458"/>
      <c r="R185" s="458"/>
      <c r="S185" s="458"/>
      <c r="T185" s="458"/>
      <c r="U185" s="458"/>
      <c r="V185" s="458"/>
      <c r="W185" s="458"/>
      <c r="X185" s="458"/>
      <c r="Y185" s="458"/>
      <c r="Z185" s="458"/>
      <c r="AA185" s="458"/>
      <c r="AB185" s="458"/>
      <c r="AC185" s="458"/>
      <c r="AD185" s="458"/>
      <c r="AE185" s="458"/>
      <c r="AF185" s="458"/>
      <c r="AG185" s="458"/>
      <c r="AH185" s="458"/>
      <c r="AI185" s="458"/>
      <c r="AJ185" s="458"/>
      <c r="AK185" s="458"/>
      <c r="AL185" s="458"/>
      <c r="AM185" s="458"/>
      <c r="AN185" s="458"/>
      <c r="AO185" s="458"/>
      <c r="AP185" s="458"/>
      <c r="AQ185" s="458"/>
      <c r="AR185" s="458"/>
      <c r="AS185" s="458"/>
      <c r="AT185" s="458"/>
      <c r="AU185" s="458"/>
      <c r="AV185" s="458"/>
      <c r="AW185" s="458"/>
      <c r="AX185" s="458"/>
      <c r="AY185" s="458"/>
      <c r="AZ185" s="458"/>
      <c r="BA185" s="458"/>
      <c r="BB185" s="458"/>
      <c r="BC185" s="458"/>
      <c r="BD185" s="458"/>
      <c r="BE185" s="458"/>
      <c r="BF185" s="458"/>
      <c r="BG185" s="458"/>
      <c r="BH185" s="458"/>
      <c r="BI185" s="458"/>
    </row>
    <row r="186" spans="1:61">
      <c r="A186" s="454"/>
      <c r="B186" s="449"/>
      <c r="C186" s="449"/>
      <c r="D186" s="455"/>
      <c r="E186" s="458"/>
      <c r="F186" s="457"/>
      <c r="G186" s="458"/>
      <c r="H186" s="458"/>
      <c r="I186" s="458"/>
      <c r="J186" s="458"/>
      <c r="K186" s="458"/>
      <c r="L186" s="458"/>
      <c r="M186" s="458"/>
      <c r="N186" s="458"/>
      <c r="O186" s="458"/>
      <c r="P186" s="458"/>
      <c r="Q186" s="458"/>
      <c r="R186" s="458"/>
      <c r="S186" s="458"/>
      <c r="T186" s="458"/>
      <c r="U186" s="458"/>
      <c r="V186" s="458"/>
      <c r="W186" s="458"/>
      <c r="X186" s="458"/>
      <c r="Y186" s="458"/>
      <c r="Z186" s="458"/>
      <c r="AA186" s="458"/>
      <c r="AB186" s="458"/>
      <c r="AC186" s="458"/>
      <c r="AD186" s="458"/>
      <c r="AE186" s="458"/>
      <c r="AF186" s="458"/>
      <c r="AG186" s="458"/>
      <c r="AH186" s="458"/>
      <c r="AI186" s="458"/>
      <c r="AJ186" s="458"/>
      <c r="AK186" s="458"/>
      <c r="AL186" s="458"/>
      <c r="AM186" s="458"/>
      <c r="AN186" s="458"/>
      <c r="AO186" s="458"/>
      <c r="AP186" s="458"/>
      <c r="AQ186" s="458"/>
      <c r="AR186" s="458"/>
      <c r="AS186" s="458"/>
      <c r="AT186" s="458"/>
      <c r="AU186" s="458"/>
      <c r="AV186" s="458"/>
      <c r="AW186" s="458"/>
      <c r="AX186" s="458"/>
      <c r="AY186" s="458"/>
      <c r="AZ186" s="458"/>
      <c r="BA186" s="458"/>
      <c r="BB186" s="458"/>
      <c r="BC186" s="458"/>
      <c r="BD186" s="458"/>
      <c r="BE186" s="458"/>
      <c r="BF186" s="458"/>
      <c r="BG186" s="458"/>
      <c r="BH186" s="458"/>
      <c r="BI186" s="458"/>
    </row>
    <row r="187" spans="1:61">
      <c r="A187" s="448"/>
      <c r="B187" s="449"/>
      <c r="C187" s="449"/>
      <c r="D187" s="450"/>
      <c r="E187" s="452" t="str">
        <f t="shared" ref="E187:AJ187" si="81" xml:space="preserve"> E$171</f>
        <v>Export incentive for export 2 to be paid after PR24 incl. financing adjustment (2017-18 FYA CPIH deflated)</v>
      </c>
      <c r="F187" s="121">
        <f t="shared" si="81"/>
        <v>0</v>
      </c>
      <c r="G187" s="452" t="str">
        <f t="shared" si="81"/>
        <v>£m</v>
      </c>
      <c r="H187" s="452">
        <f t="shared" si="81"/>
        <v>0</v>
      </c>
      <c r="I187" s="452">
        <f t="shared" si="81"/>
        <v>0</v>
      </c>
      <c r="J187" s="452">
        <f t="shared" si="81"/>
        <v>0</v>
      </c>
      <c r="K187" s="452">
        <f t="shared" si="81"/>
        <v>0</v>
      </c>
      <c r="L187" s="452">
        <f t="shared" si="81"/>
        <v>0</v>
      </c>
      <c r="M187" s="452">
        <f t="shared" si="81"/>
        <v>0</v>
      </c>
      <c r="N187" s="452">
        <f t="shared" si="81"/>
        <v>0</v>
      </c>
      <c r="O187" s="452">
        <f t="shared" si="81"/>
        <v>0</v>
      </c>
      <c r="P187" s="452">
        <f t="shared" si="81"/>
        <v>0</v>
      </c>
      <c r="Q187" s="452">
        <f t="shared" si="81"/>
        <v>0</v>
      </c>
      <c r="R187" s="452">
        <f t="shared" si="81"/>
        <v>0</v>
      </c>
      <c r="S187" s="452">
        <f t="shared" si="81"/>
        <v>0</v>
      </c>
      <c r="T187" s="452">
        <f t="shared" si="81"/>
        <v>0</v>
      </c>
      <c r="U187" s="452">
        <f t="shared" si="81"/>
        <v>0</v>
      </c>
      <c r="V187" s="452">
        <f t="shared" si="81"/>
        <v>0</v>
      </c>
      <c r="W187" s="452">
        <f t="shared" si="81"/>
        <v>0</v>
      </c>
      <c r="X187" s="452">
        <f t="shared" si="81"/>
        <v>0</v>
      </c>
      <c r="Y187" s="452">
        <f t="shared" si="81"/>
        <v>0</v>
      </c>
      <c r="Z187" s="452">
        <f t="shared" si="81"/>
        <v>0</v>
      </c>
      <c r="AA187" s="452">
        <f t="shared" si="81"/>
        <v>0</v>
      </c>
      <c r="AB187" s="452">
        <f t="shared" si="81"/>
        <v>0</v>
      </c>
      <c r="AC187" s="452">
        <f t="shared" si="81"/>
        <v>0</v>
      </c>
      <c r="AD187" s="452">
        <f t="shared" si="81"/>
        <v>0</v>
      </c>
      <c r="AE187" s="452">
        <f t="shared" si="81"/>
        <v>0</v>
      </c>
      <c r="AF187" s="452">
        <f t="shared" si="81"/>
        <v>0</v>
      </c>
      <c r="AG187" s="452">
        <f t="shared" si="81"/>
        <v>0</v>
      </c>
      <c r="AH187" s="452">
        <f t="shared" si="81"/>
        <v>0</v>
      </c>
      <c r="AI187" s="452">
        <f t="shared" si="81"/>
        <v>0</v>
      </c>
      <c r="AJ187" s="452">
        <f t="shared" si="81"/>
        <v>0</v>
      </c>
      <c r="AK187" s="452">
        <f t="shared" ref="AK187:BI187" si="82" xml:space="preserve"> AK$171</f>
        <v>0</v>
      </c>
      <c r="AL187" s="452">
        <f t="shared" si="82"/>
        <v>0</v>
      </c>
      <c r="AM187" s="452">
        <f t="shared" si="82"/>
        <v>0</v>
      </c>
      <c r="AN187" s="452">
        <f t="shared" si="82"/>
        <v>0</v>
      </c>
      <c r="AO187" s="452">
        <f t="shared" si="82"/>
        <v>0</v>
      </c>
      <c r="AP187" s="452">
        <f t="shared" si="82"/>
        <v>0</v>
      </c>
      <c r="AQ187" s="452">
        <f t="shared" si="82"/>
        <v>0</v>
      </c>
      <c r="AR187" s="452">
        <f t="shared" si="82"/>
        <v>0</v>
      </c>
      <c r="AS187" s="452">
        <f t="shared" si="82"/>
        <v>0</v>
      </c>
      <c r="AT187" s="452">
        <f t="shared" si="82"/>
        <v>0</v>
      </c>
      <c r="AU187" s="452">
        <f t="shared" si="82"/>
        <v>0</v>
      </c>
      <c r="AV187" s="452">
        <f t="shared" si="82"/>
        <v>0</v>
      </c>
      <c r="AW187" s="452">
        <f t="shared" si="82"/>
        <v>0</v>
      </c>
      <c r="AX187" s="452">
        <f t="shared" si="82"/>
        <v>0</v>
      </c>
      <c r="AY187" s="452">
        <f t="shared" si="82"/>
        <v>0</v>
      </c>
      <c r="AZ187" s="452">
        <f t="shared" si="82"/>
        <v>0</v>
      </c>
      <c r="BA187" s="452">
        <f t="shared" si="82"/>
        <v>0</v>
      </c>
      <c r="BB187" s="452">
        <f t="shared" si="82"/>
        <v>0</v>
      </c>
      <c r="BC187" s="452">
        <f t="shared" si="82"/>
        <v>0</v>
      </c>
      <c r="BD187" s="452">
        <f t="shared" si="82"/>
        <v>0</v>
      </c>
      <c r="BE187" s="452">
        <f t="shared" si="82"/>
        <v>0</v>
      </c>
      <c r="BF187" s="452">
        <f t="shared" si="82"/>
        <v>0</v>
      </c>
      <c r="BG187" s="452">
        <f t="shared" si="82"/>
        <v>0</v>
      </c>
      <c r="BH187" s="452">
        <f t="shared" si="82"/>
        <v>0</v>
      </c>
      <c r="BI187" s="452">
        <f t="shared" si="82"/>
        <v>0</v>
      </c>
    </row>
    <row r="188" spans="1:61">
      <c r="A188" s="454"/>
      <c r="B188" s="449"/>
      <c r="C188" s="449"/>
      <c r="D188" s="455"/>
      <c r="E188" s="458" t="str">
        <f xml:space="preserve"> InpR!E$46</f>
        <v>Proportion of the incentive allocated to the water resources control for export 2</v>
      </c>
      <c r="F188" s="193">
        <f xml:space="preserve"> InpR!F$46</f>
        <v>0</v>
      </c>
      <c r="G188" s="458" t="str">
        <f xml:space="preserve"> InpR!G$46</f>
        <v>%</v>
      </c>
      <c r="H188" s="458">
        <f xml:space="preserve"> InpR!H$46</f>
        <v>0</v>
      </c>
      <c r="I188" s="458">
        <f xml:space="preserve"> InpR!I$46</f>
        <v>0</v>
      </c>
      <c r="J188" s="458">
        <f xml:space="preserve"> InpR!J$46</f>
        <v>0</v>
      </c>
      <c r="K188" s="458">
        <f xml:space="preserve"> InpR!K$46</f>
        <v>0</v>
      </c>
      <c r="L188" s="458">
        <f xml:space="preserve"> InpR!L$46</f>
        <v>0</v>
      </c>
      <c r="M188" s="458">
        <f xml:space="preserve"> InpR!M$46</f>
        <v>0</v>
      </c>
      <c r="N188" s="458">
        <f xml:space="preserve"> InpR!N$46</f>
        <v>0</v>
      </c>
      <c r="O188" s="458">
        <f xml:space="preserve"> InpR!O$46</f>
        <v>0</v>
      </c>
      <c r="P188" s="458">
        <f xml:space="preserve"> InpR!P$46</f>
        <v>0</v>
      </c>
      <c r="Q188" s="458">
        <f xml:space="preserve"> InpR!Q$46</f>
        <v>0</v>
      </c>
      <c r="R188" s="458">
        <f xml:space="preserve"> InpR!R$46</f>
        <v>0</v>
      </c>
      <c r="S188" s="458">
        <f xml:space="preserve"> InpR!S$46</f>
        <v>0</v>
      </c>
      <c r="T188" s="458">
        <f xml:space="preserve"> InpR!T$46</f>
        <v>0</v>
      </c>
      <c r="U188" s="458">
        <f xml:space="preserve"> InpR!U$46</f>
        <v>0</v>
      </c>
      <c r="V188" s="458">
        <f xml:space="preserve"> InpR!V$46</f>
        <v>0</v>
      </c>
      <c r="W188" s="458">
        <f xml:space="preserve"> InpR!W$46</f>
        <v>0</v>
      </c>
      <c r="X188" s="458">
        <f xml:space="preserve"> InpR!X$46</f>
        <v>0</v>
      </c>
      <c r="Y188" s="458">
        <f xml:space="preserve"> InpR!Y$46</f>
        <v>0</v>
      </c>
      <c r="Z188" s="458">
        <f xml:space="preserve"> InpR!Z$46</f>
        <v>0</v>
      </c>
      <c r="AA188" s="458">
        <f xml:space="preserve"> InpR!AA$46</f>
        <v>0</v>
      </c>
      <c r="AB188" s="458">
        <f xml:space="preserve"> InpR!AB$46</f>
        <v>0</v>
      </c>
      <c r="AC188" s="458">
        <f xml:space="preserve"> InpR!AC$46</f>
        <v>0</v>
      </c>
      <c r="AD188" s="458">
        <f xml:space="preserve"> InpR!AD$46</f>
        <v>0</v>
      </c>
      <c r="AE188" s="458">
        <f xml:space="preserve"> InpR!AE$46</f>
        <v>0</v>
      </c>
      <c r="AF188" s="458">
        <f xml:space="preserve"> InpR!AF$46</f>
        <v>0</v>
      </c>
      <c r="AG188" s="458">
        <f xml:space="preserve"> InpR!AG$46</f>
        <v>0</v>
      </c>
      <c r="AH188" s="458">
        <f xml:space="preserve"> InpR!AH$46</f>
        <v>0</v>
      </c>
      <c r="AI188" s="458">
        <f xml:space="preserve"> InpR!AI$46</f>
        <v>0</v>
      </c>
      <c r="AJ188" s="458">
        <f xml:space="preserve"> InpR!AJ$46</f>
        <v>0</v>
      </c>
      <c r="AK188" s="458">
        <f xml:space="preserve"> InpR!AK$46</f>
        <v>0</v>
      </c>
      <c r="AL188" s="458">
        <f xml:space="preserve"> InpR!AL$46</f>
        <v>0</v>
      </c>
      <c r="AM188" s="458">
        <f xml:space="preserve"> InpR!AM$46</f>
        <v>0</v>
      </c>
      <c r="AN188" s="458">
        <f xml:space="preserve"> InpR!AN$46</f>
        <v>0</v>
      </c>
      <c r="AO188" s="458">
        <f xml:space="preserve"> InpR!AO$46</f>
        <v>0</v>
      </c>
      <c r="AP188" s="458">
        <f xml:space="preserve"> InpR!AP$46</f>
        <v>0</v>
      </c>
      <c r="AQ188" s="458">
        <f xml:space="preserve"> InpR!AQ$46</f>
        <v>0</v>
      </c>
      <c r="AR188" s="458">
        <f xml:space="preserve"> InpR!AR$46</f>
        <v>0</v>
      </c>
      <c r="AS188" s="458">
        <f xml:space="preserve"> InpR!AS$46</f>
        <v>0</v>
      </c>
      <c r="AT188" s="458">
        <f xml:space="preserve"> InpR!AT$46</f>
        <v>0</v>
      </c>
      <c r="AU188" s="458">
        <f xml:space="preserve"> InpR!AU$46</f>
        <v>0</v>
      </c>
      <c r="AV188" s="458">
        <f xml:space="preserve"> InpR!AV$46</f>
        <v>0</v>
      </c>
      <c r="AW188" s="458">
        <f xml:space="preserve"> InpR!AW$46</f>
        <v>0</v>
      </c>
      <c r="AX188" s="458">
        <f xml:space="preserve"> InpR!AX$46</f>
        <v>0</v>
      </c>
      <c r="AY188" s="458">
        <f xml:space="preserve"> InpR!AY$46</f>
        <v>0</v>
      </c>
      <c r="AZ188" s="458">
        <f xml:space="preserve"> InpR!AZ$46</f>
        <v>0</v>
      </c>
      <c r="BA188" s="458">
        <f xml:space="preserve"> InpR!BA$46</f>
        <v>0</v>
      </c>
      <c r="BB188" s="458">
        <f xml:space="preserve"> InpR!BB$46</f>
        <v>0</v>
      </c>
      <c r="BC188" s="458">
        <f xml:space="preserve"> InpR!BC$46</f>
        <v>0</v>
      </c>
      <c r="BD188" s="458">
        <f xml:space="preserve"> InpR!BD$46</f>
        <v>0</v>
      </c>
      <c r="BE188" s="458">
        <f xml:space="preserve"> InpR!BE$46</f>
        <v>0</v>
      </c>
      <c r="BF188" s="458">
        <f xml:space="preserve"> InpR!BF$46</f>
        <v>0</v>
      </c>
      <c r="BG188" s="458">
        <f xml:space="preserve"> InpR!BG$46</f>
        <v>0</v>
      </c>
      <c r="BH188" s="458">
        <f xml:space="preserve"> InpR!BH$46</f>
        <v>0</v>
      </c>
      <c r="BI188" s="458">
        <f xml:space="preserve"> InpR!BI$46</f>
        <v>0</v>
      </c>
    </row>
    <row r="189" spans="1:61">
      <c r="A189" s="454"/>
      <c r="B189" s="449"/>
      <c r="C189" s="449"/>
      <c r="D189" s="455"/>
      <c r="E189" s="452" t="s">
        <v>272</v>
      </c>
      <c r="F189" s="451">
        <f xml:space="preserve"> F187 * ( 1 - F188 )</f>
        <v>0</v>
      </c>
      <c r="G189" s="452" t="s">
        <v>105</v>
      </c>
      <c r="H189" s="458"/>
      <c r="I189" s="458"/>
      <c r="J189" s="458"/>
      <c r="K189" s="458"/>
      <c r="L189" s="458"/>
      <c r="M189" s="458"/>
      <c r="N189" s="458"/>
      <c r="O189" s="458"/>
      <c r="P189" s="458"/>
      <c r="Q189" s="458"/>
      <c r="R189" s="458"/>
      <c r="S189" s="458"/>
      <c r="T189" s="458"/>
      <c r="U189" s="458"/>
      <c r="V189" s="458"/>
      <c r="W189" s="458"/>
      <c r="X189" s="458"/>
      <c r="Y189" s="458"/>
      <c r="Z189" s="458"/>
      <c r="AA189" s="458"/>
      <c r="AB189" s="458"/>
      <c r="AC189" s="458"/>
      <c r="AD189" s="458"/>
      <c r="AE189" s="458"/>
      <c r="AF189" s="458"/>
      <c r="AG189" s="458"/>
      <c r="AH189" s="458"/>
      <c r="AI189" s="458"/>
      <c r="AJ189" s="458"/>
      <c r="AK189" s="458"/>
      <c r="AL189" s="458"/>
      <c r="AM189" s="458"/>
      <c r="AN189" s="458"/>
      <c r="AO189" s="458"/>
      <c r="AP189" s="458"/>
      <c r="AQ189" s="458"/>
      <c r="AR189" s="458"/>
      <c r="AS189" s="458"/>
      <c r="AT189" s="458"/>
      <c r="AU189" s="458"/>
      <c r="AV189" s="458"/>
      <c r="AW189" s="458"/>
      <c r="AX189" s="458"/>
      <c r="AY189" s="458"/>
      <c r="AZ189" s="458"/>
      <c r="BA189" s="458"/>
      <c r="BB189" s="458"/>
      <c r="BC189" s="458"/>
      <c r="BD189" s="458"/>
      <c r="BE189" s="458"/>
      <c r="BF189" s="458"/>
      <c r="BG189" s="458"/>
      <c r="BH189" s="458"/>
      <c r="BI189" s="458"/>
    </row>
    <row r="190" spans="1:61">
      <c r="A190" s="454"/>
      <c r="B190" s="449"/>
      <c r="C190" s="449"/>
      <c r="D190" s="455"/>
      <c r="E190" s="458"/>
      <c r="F190" s="457"/>
      <c r="G190" s="458"/>
      <c r="H190" s="458"/>
      <c r="I190" s="458"/>
      <c r="J190" s="458"/>
      <c r="K190" s="458"/>
      <c r="L190" s="458"/>
      <c r="M190" s="458"/>
      <c r="N190" s="458"/>
      <c r="O190" s="458"/>
      <c r="P190" s="458"/>
      <c r="Q190" s="458"/>
      <c r="R190" s="458"/>
      <c r="S190" s="458"/>
      <c r="T190" s="458"/>
      <c r="U190" s="458"/>
      <c r="V190" s="458"/>
      <c r="W190" s="458"/>
      <c r="X190" s="458"/>
      <c r="Y190" s="458"/>
      <c r="Z190" s="458"/>
      <c r="AA190" s="458"/>
      <c r="AB190" s="458"/>
      <c r="AC190" s="458"/>
      <c r="AD190" s="458"/>
      <c r="AE190" s="458"/>
      <c r="AF190" s="458"/>
      <c r="AG190" s="458"/>
      <c r="AH190" s="458"/>
      <c r="AI190" s="458"/>
      <c r="AJ190" s="458"/>
      <c r="AK190" s="458"/>
      <c r="AL190" s="458"/>
      <c r="AM190" s="458"/>
      <c r="AN190" s="458"/>
      <c r="AO190" s="458"/>
      <c r="AP190" s="458"/>
      <c r="AQ190" s="458"/>
      <c r="AR190" s="458"/>
      <c r="AS190" s="458"/>
      <c r="AT190" s="458"/>
      <c r="AU190" s="458"/>
      <c r="AV190" s="458"/>
      <c r="AW190" s="458"/>
      <c r="AX190" s="458"/>
      <c r="AY190" s="458"/>
      <c r="AZ190" s="458"/>
      <c r="BA190" s="458"/>
      <c r="BB190" s="458"/>
      <c r="BC190" s="458"/>
      <c r="BD190" s="458"/>
      <c r="BE190" s="458"/>
      <c r="BF190" s="458"/>
      <c r="BG190" s="458"/>
      <c r="BH190" s="458"/>
      <c r="BI190" s="458"/>
    </row>
    <row r="191" spans="1:61">
      <c r="A191" s="448"/>
      <c r="B191" s="451"/>
      <c r="C191" s="470" t="s">
        <v>255</v>
      </c>
      <c r="D191" s="450"/>
      <c r="E191" s="452"/>
      <c r="F191" s="451"/>
      <c r="G191" s="452"/>
      <c r="H191" s="451"/>
      <c r="I191" s="452"/>
      <c r="J191" s="451"/>
      <c r="K191" s="451"/>
      <c r="L191" s="451"/>
      <c r="M191" s="451"/>
      <c r="N191" s="451"/>
      <c r="O191" s="451"/>
      <c r="P191" s="451"/>
      <c r="Q191" s="451"/>
      <c r="R191" s="451"/>
      <c r="S191" s="451"/>
      <c r="T191" s="453"/>
      <c r="U191" s="453"/>
      <c r="V191" s="453"/>
      <c r="W191" s="453"/>
      <c r="X191" s="453"/>
      <c r="Y191" s="453"/>
      <c r="Z191" s="453"/>
      <c r="AA191" s="453"/>
      <c r="AB191" s="451"/>
      <c r="AC191" s="451"/>
      <c r="AD191" s="453"/>
      <c r="AE191" s="453"/>
      <c r="AF191" s="451"/>
      <c r="AG191" s="451"/>
      <c r="AH191" s="453"/>
      <c r="AI191" s="453"/>
      <c r="AJ191" s="451"/>
      <c r="AK191" s="451"/>
      <c r="AL191" s="453"/>
      <c r="AM191" s="453"/>
      <c r="AN191" s="451"/>
      <c r="AO191" s="451"/>
      <c r="AP191" s="453"/>
      <c r="AQ191" s="453"/>
      <c r="AR191" s="451"/>
      <c r="AS191" s="453"/>
      <c r="AT191" s="453"/>
      <c r="AU191" s="451"/>
      <c r="AV191" s="453"/>
      <c r="AW191" s="453"/>
      <c r="AX191" s="451"/>
      <c r="AY191" s="453"/>
      <c r="AZ191" s="453"/>
      <c r="BA191" s="451"/>
      <c r="BB191" s="453"/>
      <c r="BC191" s="453"/>
      <c r="BD191" s="451"/>
      <c r="BE191" s="453"/>
      <c r="BF191" s="453"/>
      <c r="BG191" s="451"/>
      <c r="BH191" s="453"/>
      <c r="BI191" s="453"/>
    </row>
    <row r="192" spans="1:61">
      <c r="A192" s="448"/>
      <c r="B192" s="449"/>
      <c r="C192" s="449"/>
      <c r="D192" s="450"/>
      <c r="E192" s="460"/>
      <c r="F192" s="451"/>
      <c r="G192" s="452"/>
      <c r="H192" s="451"/>
      <c r="I192" s="452"/>
      <c r="J192" s="451"/>
      <c r="K192" s="451"/>
      <c r="L192" s="451"/>
      <c r="M192" s="451"/>
      <c r="N192" s="451"/>
      <c r="O192" s="451"/>
      <c r="P192" s="451"/>
      <c r="Q192" s="451"/>
      <c r="R192" s="451"/>
      <c r="S192" s="451"/>
      <c r="T192" s="453"/>
      <c r="U192" s="453"/>
      <c r="V192" s="453"/>
      <c r="W192" s="453"/>
      <c r="X192" s="453"/>
      <c r="Y192" s="453"/>
      <c r="Z192" s="453"/>
      <c r="AA192" s="453"/>
      <c r="AB192" s="451"/>
      <c r="AC192" s="451"/>
      <c r="AD192" s="453"/>
      <c r="AE192" s="453"/>
      <c r="AF192" s="451"/>
      <c r="AG192" s="451"/>
      <c r="AH192" s="453"/>
      <c r="AI192" s="453"/>
      <c r="AJ192" s="451"/>
      <c r="AK192" s="451"/>
      <c r="AL192" s="453"/>
      <c r="AM192" s="453"/>
      <c r="AN192" s="451"/>
      <c r="AO192" s="451"/>
      <c r="AP192" s="453"/>
      <c r="AQ192" s="453"/>
      <c r="AR192" s="451"/>
      <c r="AS192" s="453"/>
      <c r="AT192" s="453"/>
      <c r="AU192" s="451"/>
      <c r="AV192" s="453"/>
      <c r="AW192" s="453"/>
      <c r="AX192" s="451"/>
      <c r="AY192" s="453"/>
      <c r="AZ192" s="453"/>
      <c r="BA192" s="451"/>
      <c r="BB192" s="453"/>
      <c r="BC192" s="453"/>
      <c r="BD192" s="451"/>
      <c r="BE192" s="453"/>
      <c r="BF192" s="453"/>
      <c r="BG192" s="451"/>
      <c r="BH192" s="453"/>
      <c r="BI192" s="453"/>
    </row>
    <row r="193" spans="1:61">
      <c r="A193" s="448"/>
      <c r="B193" s="449"/>
      <c r="C193" s="449"/>
      <c r="D193" s="450"/>
      <c r="E193" s="456" t="str">
        <f xml:space="preserve"> InpR!E$13</f>
        <v>Does the company have an Ofwat-approved trading and procurement code?</v>
      </c>
      <c r="F193" s="456" t="b">
        <f xml:space="preserve"> InpR!F$13</f>
        <v>1</v>
      </c>
      <c r="G193" s="456" t="str">
        <f xml:space="preserve"> InpR!G$13</f>
        <v>True/false</v>
      </c>
      <c r="H193" s="458">
        <f xml:space="preserve"> InpR!H$13</f>
        <v>0</v>
      </c>
      <c r="I193" s="458">
        <f xml:space="preserve"> InpR!I$13</f>
        <v>0</v>
      </c>
      <c r="J193" s="458">
        <f xml:space="preserve"> InpR!J$13</f>
        <v>0</v>
      </c>
      <c r="K193" s="458">
        <f xml:space="preserve"> InpR!K$13</f>
        <v>0</v>
      </c>
      <c r="L193" s="458">
        <f xml:space="preserve"> InpR!L$13</f>
        <v>0</v>
      </c>
      <c r="M193" s="458">
        <f xml:space="preserve"> InpR!M$13</f>
        <v>0</v>
      </c>
      <c r="N193" s="458">
        <f xml:space="preserve"> InpR!N$13</f>
        <v>0</v>
      </c>
      <c r="O193" s="458">
        <f xml:space="preserve"> InpR!O$13</f>
        <v>0</v>
      </c>
      <c r="P193" s="458">
        <f xml:space="preserve"> InpR!P$13</f>
        <v>0</v>
      </c>
      <c r="Q193" s="458">
        <f xml:space="preserve"> InpR!Q$13</f>
        <v>0</v>
      </c>
      <c r="R193" s="458">
        <f xml:space="preserve"> InpR!R$13</f>
        <v>0</v>
      </c>
      <c r="S193" s="458">
        <f xml:space="preserve"> InpR!S$13</f>
        <v>0</v>
      </c>
      <c r="T193" s="458">
        <f xml:space="preserve"> InpR!T$13</f>
        <v>0</v>
      </c>
      <c r="U193" s="458">
        <f xml:space="preserve"> InpR!U$13</f>
        <v>0</v>
      </c>
      <c r="V193" s="458">
        <f xml:space="preserve"> InpR!V$13</f>
        <v>0</v>
      </c>
      <c r="W193" s="458">
        <f xml:space="preserve"> InpR!W$13</f>
        <v>0</v>
      </c>
      <c r="X193" s="458">
        <f xml:space="preserve"> InpR!X$13</f>
        <v>0</v>
      </c>
      <c r="Y193" s="458">
        <f xml:space="preserve"> InpR!Y$13</f>
        <v>0</v>
      </c>
      <c r="Z193" s="458">
        <f xml:space="preserve"> InpR!Z$13</f>
        <v>0</v>
      </c>
      <c r="AA193" s="458">
        <f xml:space="preserve"> InpR!AA$13</f>
        <v>0</v>
      </c>
      <c r="AB193" s="458">
        <f xml:space="preserve"> InpR!AB$13</f>
        <v>0</v>
      </c>
      <c r="AC193" s="458">
        <f xml:space="preserve"> InpR!AC$13</f>
        <v>0</v>
      </c>
      <c r="AD193" s="458">
        <f xml:space="preserve"> InpR!AD$13</f>
        <v>0</v>
      </c>
      <c r="AE193" s="458">
        <f xml:space="preserve"> InpR!AE$13</f>
        <v>0</v>
      </c>
      <c r="AF193" s="458">
        <f xml:space="preserve"> InpR!AF$13</f>
        <v>0</v>
      </c>
      <c r="AG193" s="458">
        <f xml:space="preserve"> InpR!AG$13</f>
        <v>0</v>
      </c>
      <c r="AH193" s="458">
        <f xml:space="preserve"> InpR!AH$13</f>
        <v>0</v>
      </c>
      <c r="AI193" s="458">
        <f xml:space="preserve"> InpR!AI$13</f>
        <v>0</v>
      </c>
      <c r="AJ193" s="458">
        <f xml:space="preserve"> InpR!AJ$13</f>
        <v>0</v>
      </c>
      <c r="AK193" s="458">
        <f xml:space="preserve"> InpR!AK$13</f>
        <v>0</v>
      </c>
      <c r="AL193" s="458">
        <f xml:space="preserve"> InpR!AL$13</f>
        <v>0</v>
      </c>
      <c r="AM193" s="458">
        <f xml:space="preserve"> InpR!AM$13</f>
        <v>0</v>
      </c>
      <c r="AN193" s="458">
        <f xml:space="preserve"> InpR!AN$13</f>
        <v>0</v>
      </c>
      <c r="AO193" s="458">
        <f xml:space="preserve"> InpR!AO$13</f>
        <v>0</v>
      </c>
      <c r="AP193" s="458">
        <f xml:space="preserve"> InpR!AP$13</f>
        <v>0</v>
      </c>
      <c r="AQ193" s="458">
        <f xml:space="preserve"> InpR!AQ$13</f>
        <v>0</v>
      </c>
      <c r="AR193" s="458">
        <f xml:space="preserve"> InpR!AR$13</f>
        <v>0</v>
      </c>
      <c r="AS193" s="458">
        <f xml:space="preserve"> InpR!AS$13</f>
        <v>0</v>
      </c>
      <c r="AT193" s="458">
        <f xml:space="preserve"> InpR!AT$13</f>
        <v>0</v>
      </c>
      <c r="AU193" s="458">
        <f xml:space="preserve"> InpR!AU$13</f>
        <v>0</v>
      </c>
      <c r="AV193" s="458">
        <f xml:space="preserve"> InpR!AV$13</f>
        <v>0</v>
      </c>
      <c r="AW193" s="458">
        <f xml:space="preserve"> InpR!AW$13</f>
        <v>0</v>
      </c>
      <c r="AX193" s="458">
        <f xml:space="preserve"> InpR!AX$13</f>
        <v>0</v>
      </c>
      <c r="AY193" s="458">
        <f xml:space="preserve"> InpR!AY$13</f>
        <v>0</v>
      </c>
      <c r="AZ193" s="458">
        <f xml:space="preserve"> InpR!AZ$13</f>
        <v>0</v>
      </c>
      <c r="BA193" s="458">
        <f xml:space="preserve"> InpR!BA$13</f>
        <v>0</v>
      </c>
      <c r="BB193" s="458">
        <f xml:space="preserve"> InpR!BB$13</f>
        <v>0</v>
      </c>
      <c r="BC193" s="458">
        <f xml:space="preserve"> InpR!BC$13</f>
        <v>0</v>
      </c>
      <c r="BD193" s="458">
        <f xml:space="preserve"> InpR!BD$13</f>
        <v>0</v>
      </c>
      <c r="BE193" s="458">
        <f xml:space="preserve"> InpR!BE$13</f>
        <v>0</v>
      </c>
      <c r="BF193" s="458">
        <f xml:space="preserve"> InpR!BF$13</f>
        <v>0</v>
      </c>
      <c r="BG193" s="458">
        <f xml:space="preserve"> InpR!BG$13</f>
        <v>0</v>
      </c>
      <c r="BH193" s="458">
        <f xml:space="preserve"> InpR!BH$13</f>
        <v>0</v>
      </c>
      <c r="BI193" s="458">
        <f xml:space="preserve"> InpR!BI$13</f>
        <v>0</v>
      </c>
    </row>
    <row r="194" spans="1:61" ht="25" customHeight="1">
      <c r="A194" s="448"/>
      <c r="B194" s="449"/>
      <c r="C194" s="449"/>
      <c r="D194" s="450"/>
      <c r="E194" s="464" t="str">
        <f xml:space="preserve"> InpR!E$44</f>
        <v>Has the company produced a report to evidence that export 2 is a new export and complies with its Ofwat-approved trading and procurement code?</v>
      </c>
      <c r="F194" s="464" t="b">
        <f xml:space="preserve"> InpR!F$44</f>
        <v>1</v>
      </c>
      <c r="G194" s="464" t="str">
        <f xml:space="preserve"> InpR!G$44</f>
        <v>True/false</v>
      </c>
      <c r="H194" s="464">
        <f xml:space="preserve"> InpR!H$44</f>
        <v>0</v>
      </c>
      <c r="I194" s="464">
        <f xml:space="preserve"> InpR!I$44</f>
        <v>0</v>
      </c>
      <c r="J194" s="464">
        <f xml:space="preserve"> InpR!J$44</f>
        <v>0</v>
      </c>
      <c r="K194" s="464">
        <f xml:space="preserve"> InpR!K$44</f>
        <v>0</v>
      </c>
      <c r="L194" s="464">
        <f xml:space="preserve"> InpR!L$44</f>
        <v>0</v>
      </c>
      <c r="M194" s="464">
        <f xml:space="preserve"> InpR!M$44</f>
        <v>0</v>
      </c>
      <c r="N194" s="464">
        <f xml:space="preserve"> InpR!N$44</f>
        <v>0</v>
      </c>
      <c r="O194" s="464">
        <f xml:space="preserve"> InpR!O$44</f>
        <v>0</v>
      </c>
      <c r="P194" s="464">
        <f xml:space="preserve"> InpR!P$44</f>
        <v>0</v>
      </c>
      <c r="Q194" s="464">
        <f xml:space="preserve"> InpR!Q$44</f>
        <v>0</v>
      </c>
      <c r="R194" s="464">
        <f xml:space="preserve"> InpR!R$44</f>
        <v>0</v>
      </c>
      <c r="S194" s="464">
        <f xml:space="preserve"> InpR!S$44</f>
        <v>0</v>
      </c>
      <c r="T194" s="464">
        <f xml:space="preserve"> InpR!T$44</f>
        <v>0</v>
      </c>
      <c r="U194" s="464">
        <f xml:space="preserve"> InpR!U$44</f>
        <v>0</v>
      </c>
      <c r="V194" s="464">
        <f xml:space="preserve"> InpR!V$44</f>
        <v>0</v>
      </c>
      <c r="W194" s="464">
        <f xml:space="preserve"> InpR!W$44</f>
        <v>0</v>
      </c>
      <c r="X194" s="464">
        <f xml:space="preserve"> InpR!X$44</f>
        <v>0</v>
      </c>
      <c r="Y194" s="464">
        <f xml:space="preserve"> InpR!Y$44</f>
        <v>0</v>
      </c>
      <c r="Z194" s="464">
        <f xml:space="preserve"> InpR!Z$44</f>
        <v>0</v>
      </c>
      <c r="AA194" s="464">
        <f xml:space="preserve"> InpR!AA$44</f>
        <v>0</v>
      </c>
      <c r="AB194" s="464">
        <f xml:space="preserve"> InpR!AB$44</f>
        <v>0</v>
      </c>
      <c r="AC194" s="464">
        <f xml:space="preserve"> InpR!AC$44</f>
        <v>0</v>
      </c>
      <c r="AD194" s="464">
        <f xml:space="preserve"> InpR!AD$44</f>
        <v>0</v>
      </c>
      <c r="AE194" s="464">
        <f xml:space="preserve"> InpR!AE$44</f>
        <v>0</v>
      </c>
      <c r="AF194" s="464">
        <f xml:space="preserve"> InpR!AF$44</f>
        <v>0</v>
      </c>
      <c r="AG194" s="464">
        <f xml:space="preserve"> InpR!AG$44</f>
        <v>0</v>
      </c>
      <c r="AH194" s="464">
        <f xml:space="preserve"> InpR!AH$44</f>
        <v>0</v>
      </c>
      <c r="AI194" s="464">
        <f xml:space="preserve"> InpR!AI$44</f>
        <v>0</v>
      </c>
      <c r="AJ194" s="464">
        <f xml:space="preserve"> InpR!AJ$44</f>
        <v>0</v>
      </c>
      <c r="AK194" s="464">
        <f xml:space="preserve"> InpR!AK$44</f>
        <v>0</v>
      </c>
      <c r="AL194" s="464">
        <f xml:space="preserve"> InpR!AL$44</f>
        <v>0</v>
      </c>
      <c r="AM194" s="464">
        <f xml:space="preserve"> InpR!AM$44</f>
        <v>0</v>
      </c>
      <c r="AN194" s="464">
        <f xml:space="preserve"> InpR!AN$44</f>
        <v>0</v>
      </c>
      <c r="AO194" s="464">
        <f xml:space="preserve"> InpR!AO$44</f>
        <v>0</v>
      </c>
      <c r="AP194" s="464">
        <f xml:space="preserve"> InpR!AP$44</f>
        <v>0</v>
      </c>
      <c r="AQ194" s="464">
        <f xml:space="preserve"> InpR!AQ$44</f>
        <v>0</v>
      </c>
      <c r="AR194" s="464">
        <f xml:space="preserve"> InpR!AR$44</f>
        <v>0</v>
      </c>
      <c r="AS194" s="464">
        <f xml:space="preserve"> InpR!AS$44</f>
        <v>0</v>
      </c>
      <c r="AT194" s="464">
        <f xml:space="preserve"> InpR!AT$44</f>
        <v>0</v>
      </c>
      <c r="AU194" s="464">
        <f xml:space="preserve"> InpR!AU$44</f>
        <v>0</v>
      </c>
      <c r="AV194" s="464">
        <f xml:space="preserve"> InpR!AV$44</f>
        <v>0</v>
      </c>
      <c r="AW194" s="464">
        <f xml:space="preserve"> InpR!AW$44</f>
        <v>0</v>
      </c>
      <c r="AX194" s="464">
        <f xml:space="preserve"> InpR!AX$44</f>
        <v>0</v>
      </c>
      <c r="AY194" s="464">
        <f xml:space="preserve"> InpR!AY$44</f>
        <v>0</v>
      </c>
      <c r="AZ194" s="464">
        <f xml:space="preserve"> InpR!AZ$44</f>
        <v>0</v>
      </c>
      <c r="BA194" s="464">
        <f xml:space="preserve"> InpR!BA$44</f>
        <v>0</v>
      </c>
      <c r="BB194" s="464">
        <f xml:space="preserve"> InpR!BB$44</f>
        <v>0</v>
      </c>
      <c r="BC194" s="464">
        <f xml:space="preserve"> InpR!BC$44</f>
        <v>0</v>
      </c>
      <c r="BD194" s="464">
        <f xml:space="preserve"> InpR!BD$44</f>
        <v>0</v>
      </c>
      <c r="BE194" s="464">
        <f xml:space="preserve"> InpR!BE$44</f>
        <v>0</v>
      </c>
      <c r="BF194" s="464">
        <f xml:space="preserve"> InpR!BF$44</f>
        <v>0</v>
      </c>
      <c r="BG194" s="464">
        <f xml:space="preserve"> InpR!BG$44</f>
        <v>0</v>
      </c>
      <c r="BH194" s="464">
        <f xml:space="preserve"> InpR!BH$44</f>
        <v>0</v>
      </c>
      <c r="BI194" s="464">
        <f xml:space="preserve"> InpR!BI$44</f>
        <v>0</v>
      </c>
    </row>
    <row r="195" spans="1:61" ht="12.5">
      <c r="A195" s="492"/>
      <c r="B195" s="449"/>
      <c r="C195" s="449"/>
      <c r="D195" s="450"/>
      <c r="E195" s="452" t="s">
        <v>256</v>
      </c>
      <c r="F195" s="494" t="b">
        <f xml:space="preserve"> IF( AND( F193, F194 ), TRUE, FALSE )</f>
        <v>1</v>
      </c>
      <c r="G195" s="452" t="s">
        <v>125</v>
      </c>
      <c r="H195" s="451"/>
      <c r="I195" s="452"/>
      <c r="J195" s="451"/>
      <c r="K195" s="451"/>
      <c r="L195" s="451"/>
      <c r="M195" s="451"/>
      <c r="N195" s="451"/>
      <c r="O195" s="451"/>
      <c r="P195" s="451"/>
      <c r="Q195" s="451"/>
      <c r="R195" s="451"/>
      <c r="S195" s="451"/>
      <c r="T195" s="453"/>
      <c r="U195" s="453"/>
      <c r="V195" s="453"/>
      <c r="W195" s="453"/>
      <c r="X195" s="453"/>
      <c r="Y195" s="453"/>
      <c r="Z195" s="453"/>
      <c r="AA195" s="453"/>
      <c r="AB195" s="451"/>
      <c r="AC195" s="451"/>
      <c r="AD195" s="453"/>
      <c r="AE195" s="453"/>
      <c r="AF195" s="451"/>
      <c r="AG195" s="451"/>
      <c r="AH195" s="453"/>
      <c r="AI195" s="453"/>
      <c r="AJ195" s="451"/>
      <c r="AK195" s="451"/>
      <c r="AL195" s="453"/>
      <c r="AM195" s="453"/>
      <c r="AN195" s="451"/>
      <c r="AO195" s="451"/>
      <c r="AP195" s="453"/>
      <c r="AQ195" s="453"/>
      <c r="AR195" s="451"/>
      <c r="AS195" s="453"/>
      <c r="AT195" s="453"/>
      <c r="AU195" s="451"/>
      <c r="AV195" s="453"/>
      <c r="AW195" s="453"/>
      <c r="AX195" s="451"/>
      <c r="AY195" s="453"/>
      <c r="AZ195" s="453"/>
      <c r="BA195" s="451"/>
      <c r="BB195" s="453"/>
      <c r="BC195" s="453"/>
      <c r="BD195" s="451"/>
      <c r="BE195" s="453"/>
      <c r="BF195" s="453"/>
      <c r="BG195" s="451"/>
      <c r="BH195" s="453"/>
      <c r="BI195" s="453"/>
    </row>
    <row r="196" spans="1:61">
      <c r="A196" s="448"/>
      <c r="B196" s="449"/>
      <c r="C196" s="449"/>
      <c r="D196" s="450"/>
      <c r="E196" s="452"/>
      <c r="F196" s="451"/>
      <c r="G196" s="460"/>
      <c r="H196" s="451"/>
      <c r="I196" s="452"/>
      <c r="J196" s="451"/>
      <c r="K196" s="451"/>
      <c r="L196" s="451"/>
      <c r="M196" s="451"/>
      <c r="N196" s="451"/>
      <c r="O196" s="451"/>
      <c r="P196" s="451"/>
      <c r="Q196" s="451"/>
      <c r="R196" s="451"/>
      <c r="S196" s="451"/>
      <c r="T196" s="453"/>
      <c r="U196" s="453"/>
      <c r="V196" s="453"/>
      <c r="W196" s="453"/>
      <c r="X196" s="453"/>
      <c r="Y196" s="453"/>
      <c r="Z196" s="453"/>
      <c r="AA196" s="453"/>
      <c r="AB196" s="451"/>
      <c r="AC196" s="451"/>
      <c r="AD196" s="453"/>
      <c r="AE196" s="453"/>
      <c r="AF196" s="451"/>
      <c r="AG196" s="451"/>
      <c r="AH196" s="453"/>
      <c r="AI196" s="453"/>
      <c r="AJ196" s="451"/>
      <c r="AK196" s="451"/>
      <c r="AL196" s="453"/>
      <c r="AM196" s="453"/>
      <c r="AN196" s="451"/>
      <c r="AO196" s="451"/>
      <c r="AP196" s="453"/>
      <c r="AQ196" s="453"/>
      <c r="AR196" s="451"/>
      <c r="AS196" s="453"/>
      <c r="AT196" s="453"/>
      <c r="AU196" s="451"/>
      <c r="AV196" s="453"/>
      <c r="AW196" s="453"/>
      <c r="AX196" s="451"/>
      <c r="AY196" s="453"/>
      <c r="AZ196" s="453"/>
      <c r="BA196" s="451"/>
      <c r="BB196" s="453"/>
      <c r="BC196" s="453"/>
      <c r="BD196" s="451"/>
      <c r="BE196" s="453"/>
      <c r="BF196" s="453"/>
      <c r="BG196" s="451"/>
      <c r="BH196" s="453"/>
      <c r="BI196" s="453"/>
    </row>
    <row r="197" spans="1:61">
      <c r="A197" s="448"/>
      <c r="B197" s="451"/>
      <c r="C197" s="470" t="s">
        <v>257</v>
      </c>
      <c r="D197" s="450"/>
      <c r="E197" s="452"/>
      <c r="F197" s="493"/>
      <c r="G197" s="460"/>
      <c r="H197" s="451"/>
      <c r="I197" s="452"/>
      <c r="J197" s="451"/>
      <c r="K197" s="451"/>
      <c r="L197" s="451"/>
      <c r="M197" s="451"/>
      <c r="N197" s="451"/>
      <c r="O197" s="451"/>
      <c r="P197" s="451"/>
      <c r="Q197" s="451"/>
      <c r="R197" s="451"/>
      <c r="S197" s="451"/>
      <c r="T197" s="453"/>
      <c r="U197" s="453"/>
      <c r="V197" s="453"/>
      <c r="W197" s="453"/>
      <c r="X197" s="453"/>
      <c r="Y197" s="453"/>
      <c r="Z197" s="453"/>
      <c r="AA197" s="453"/>
      <c r="AB197" s="451"/>
      <c r="AC197" s="451"/>
      <c r="AD197" s="453"/>
      <c r="AE197" s="453"/>
      <c r="AF197" s="451"/>
      <c r="AG197" s="451"/>
      <c r="AH197" s="453"/>
      <c r="AI197" s="453"/>
      <c r="AJ197" s="451"/>
      <c r="AK197" s="451"/>
      <c r="AL197" s="453"/>
      <c r="AM197" s="453"/>
      <c r="AN197" s="451"/>
      <c r="AO197" s="451"/>
      <c r="AP197" s="453"/>
      <c r="AQ197" s="453"/>
      <c r="AR197" s="451"/>
      <c r="AS197" s="453"/>
      <c r="AT197" s="453"/>
      <c r="AU197" s="451"/>
      <c r="AV197" s="453"/>
      <c r="AW197" s="453"/>
      <c r="AX197" s="451"/>
      <c r="AY197" s="453"/>
      <c r="AZ197" s="453"/>
      <c r="BA197" s="451"/>
      <c r="BB197" s="453"/>
      <c r="BC197" s="453"/>
      <c r="BD197" s="451"/>
      <c r="BE197" s="453"/>
      <c r="BF197" s="453"/>
      <c r="BG197" s="451"/>
      <c r="BH197" s="453"/>
      <c r="BI197" s="453"/>
    </row>
    <row r="198" spans="1:61">
      <c r="A198" s="448"/>
      <c r="B198" s="451"/>
      <c r="C198" s="449"/>
      <c r="D198" s="450"/>
      <c r="E198" s="452"/>
      <c r="F198" s="493"/>
      <c r="G198" s="460"/>
      <c r="H198" s="451"/>
      <c r="I198" s="452"/>
      <c r="J198" s="451"/>
      <c r="K198" s="451"/>
      <c r="L198" s="451"/>
      <c r="M198" s="451"/>
      <c r="N198" s="451"/>
      <c r="O198" s="451"/>
      <c r="P198" s="451"/>
      <c r="Q198" s="451"/>
      <c r="R198" s="451"/>
      <c r="S198" s="451"/>
      <c r="T198" s="453"/>
      <c r="U198" s="453"/>
      <c r="V198" s="453"/>
      <c r="W198" s="453"/>
      <c r="X198" s="453"/>
      <c r="Y198" s="453"/>
      <c r="Z198" s="453"/>
      <c r="AA198" s="453"/>
      <c r="AB198" s="451"/>
      <c r="AC198" s="451"/>
      <c r="AD198" s="453"/>
      <c r="AE198" s="453"/>
      <c r="AF198" s="451"/>
      <c r="AG198" s="451"/>
      <c r="AH198" s="453"/>
      <c r="AI198" s="453"/>
      <c r="AJ198" s="451"/>
      <c r="AK198" s="451"/>
      <c r="AL198" s="453"/>
      <c r="AM198" s="453"/>
      <c r="AN198" s="451"/>
      <c r="AO198" s="451"/>
      <c r="AP198" s="453"/>
      <c r="AQ198" s="453"/>
      <c r="AR198" s="451"/>
      <c r="AS198" s="453"/>
      <c r="AT198" s="453"/>
      <c r="AU198" s="451"/>
      <c r="AV198" s="453"/>
      <c r="AW198" s="453"/>
      <c r="AX198" s="451"/>
      <c r="AY198" s="453"/>
      <c r="AZ198" s="453"/>
      <c r="BA198" s="451"/>
      <c r="BB198" s="453"/>
      <c r="BC198" s="453"/>
      <c r="BD198" s="451"/>
      <c r="BE198" s="453"/>
      <c r="BF198" s="453"/>
      <c r="BG198" s="451"/>
      <c r="BH198" s="453"/>
      <c r="BI198" s="453"/>
    </row>
    <row r="199" spans="1:61">
      <c r="A199" s="448"/>
      <c r="B199" s="449"/>
      <c r="C199" s="449"/>
      <c r="D199" s="450"/>
      <c r="E199" s="452" t="str">
        <f t="shared" ref="E199:AJ199" si="83" xml:space="preserve"> E$195</f>
        <v>Compliance with trading and procurement code</v>
      </c>
      <c r="F199" s="452" t="b">
        <f t="shared" si="83"/>
        <v>1</v>
      </c>
      <c r="G199" s="452" t="str">
        <f t="shared" si="83"/>
        <v>True/false</v>
      </c>
      <c r="H199" s="452">
        <f t="shared" si="83"/>
        <v>0</v>
      </c>
      <c r="I199" s="452">
        <f t="shared" si="83"/>
        <v>0</v>
      </c>
      <c r="J199" s="452">
        <f t="shared" si="83"/>
        <v>0</v>
      </c>
      <c r="K199" s="452">
        <f t="shared" si="83"/>
        <v>0</v>
      </c>
      <c r="L199" s="452">
        <f t="shared" si="83"/>
        <v>0</v>
      </c>
      <c r="M199" s="452">
        <f t="shared" si="83"/>
        <v>0</v>
      </c>
      <c r="N199" s="452">
        <f t="shared" si="83"/>
        <v>0</v>
      </c>
      <c r="O199" s="452">
        <f t="shared" si="83"/>
        <v>0</v>
      </c>
      <c r="P199" s="452">
        <f t="shared" si="83"/>
        <v>0</v>
      </c>
      <c r="Q199" s="452">
        <f t="shared" si="83"/>
        <v>0</v>
      </c>
      <c r="R199" s="452">
        <f t="shared" si="83"/>
        <v>0</v>
      </c>
      <c r="S199" s="452">
        <f t="shared" si="83"/>
        <v>0</v>
      </c>
      <c r="T199" s="452">
        <f t="shared" si="83"/>
        <v>0</v>
      </c>
      <c r="U199" s="452">
        <f t="shared" si="83"/>
        <v>0</v>
      </c>
      <c r="V199" s="452">
        <f t="shared" si="83"/>
        <v>0</v>
      </c>
      <c r="W199" s="452">
        <f t="shared" si="83"/>
        <v>0</v>
      </c>
      <c r="X199" s="452">
        <f t="shared" si="83"/>
        <v>0</v>
      </c>
      <c r="Y199" s="452">
        <f t="shared" si="83"/>
        <v>0</v>
      </c>
      <c r="Z199" s="452">
        <f t="shared" si="83"/>
        <v>0</v>
      </c>
      <c r="AA199" s="452">
        <f t="shared" si="83"/>
        <v>0</v>
      </c>
      <c r="AB199" s="452">
        <f t="shared" si="83"/>
        <v>0</v>
      </c>
      <c r="AC199" s="452">
        <f t="shared" si="83"/>
        <v>0</v>
      </c>
      <c r="AD199" s="452">
        <f t="shared" si="83"/>
        <v>0</v>
      </c>
      <c r="AE199" s="452">
        <f t="shared" si="83"/>
        <v>0</v>
      </c>
      <c r="AF199" s="452">
        <f t="shared" si="83"/>
        <v>0</v>
      </c>
      <c r="AG199" s="452">
        <f t="shared" si="83"/>
        <v>0</v>
      </c>
      <c r="AH199" s="452">
        <f t="shared" si="83"/>
        <v>0</v>
      </c>
      <c r="AI199" s="452">
        <f t="shared" si="83"/>
        <v>0</v>
      </c>
      <c r="AJ199" s="452">
        <f t="shared" si="83"/>
        <v>0</v>
      </c>
      <c r="AK199" s="452">
        <f t="shared" ref="AK199:BI199" si="84" xml:space="preserve"> AK$195</f>
        <v>0</v>
      </c>
      <c r="AL199" s="452">
        <f t="shared" si="84"/>
        <v>0</v>
      </c>
      <c r="AM199" s="452">
        <f t="shared" si="84"/>
        <v>0</v>
      </c>
      <c r="AN199" s="452">
        <f t="shared" si="84"/>
        <v>0</v>
      </c>
      <c r="AO199" s="452">
        <f t="shared" si="84"/>
        <v>0</v>
      </c>
      <c r="AP199" s="452">
        <f t="shared" si="84"/>
        <v>0</v>
      </c>
      <c r="AQ199" s="452">
        <f t="shared" si="84"/>
        <v>0</v>
      </c>
      <c r="AR199" s="452">
        <f t="shared" si="84"/>
        <v>0</v>
      </c>
      <c r="AS199" s="452">
        <f t="shared" si="84"/>
        <v>0</v>
      </c>
      <c r="AT199" s="452">
        <f t="shared" si="84"/>
        <v>0</v>
      </c>
      <c r="AU199" s="452">
        <f t="shared" si="84"/>
        <v>0</v>
      </c>
      <c r="AV199" s="452">
        <f t="shared" si="84"/>
        <v>0</v>
      </c>
      <c r="AW199" s="452">
        <f t="shared" si="84"/>
        <v>0</v>
      </c>
      <c r="AX199" s="452">
        <f t="shared" si="84"/>
        <v>0</v>
      </c>
      <c r="AY199" s="452">
        <f t="shared" si="84"/>
        <v>0</v>
      </c>
      <c r="AZ199" s="452">
        <f t="shared" si="84"/>
        <v>0</v>
      </c>
      <c r="BA199" s="452">
        <f t="shared" si="84"/>
        <v>0</v>
      </c>
      <c r="BB199" s="452">
        <f t="shared" si="84"/>
        <v>0</v>
      </c>
      <c r="BC199" s="452">
        <f t="shared" si="84"/>
        <v>0</v>
      </c>
      <c r="BD199" s="452">
        <f t="shared" si="84"/>
        <v>0</v>
      </c>
      <c r="BE199" s="452">
        <f t="shared" si="84"/>
        <v>0</v>
      </c>
      <c r="BF199" s="452">
        <f t="shared" si="84"/>
        <v>0</v>
      </c>
      <c r="BG199" s="452">
        <f t="shared" si="84"/>
        <v>0</v>
      </c>
      <c r="BH199" s="452">
        <f t="shared" si="84"/>
        <v>0</v>
      </c>
      <c r="BI199" s="452">
        <f t="shared" si="84"/>
        <v>0</v>
      </c>
    </row>
    <row r="200" spans="1:61">
      <c r="A200" s="448"/>
      <c r="B200" s="449"/>
      <c r="C200" s="449"/>
      <c r="D200" s="450"/>
      <c r="E200" s="452" t="str">
        <f t="shared" ref="E200:AJ200" si="85" xml:space="preserve"> E$177</f>
        <v>Export incentive for export 2 to be paid to the water resources control at PR24 (2017-18 FYA CPIH deflated)</v>
      </c>
      <c r="F200" s="121">
        <f t="shared" si="85"/>
        <v>0</v>
      </c>
      <c r="G200" s="452" t="str">
        <f t="shared" si="85"/>
        <v>£m</v>
      </c>
      <c r="H200" s="452">
        <f t="shared" si="85"/>
        <v>0</v>
      </c>
      <c r="I200" s="452">
        <f t="shared" si="85"/>
        <v>0</v>
      </c>
      <c r="J200" s="452">
        <f t="shared" si="85"/>
        <v>0</v>
      </c>
      <c r="K200" s="452">
        <f t="shared" si="85"/>
        <v>0</v>
      </c>
      <c r="L200" s="452">
        <f t="shared" si="85"/>
        <v>0</v>
      </c>
      <c r="M200" s="452">
        <f t="shared" si="85"/>
        <v>0</v>
      </c>
      <c r="N200" s="452">
        <f t="shared" si="85"/>
        <v>0</v>
      </c>
      <c r="O200" s="452">
        <f t="shared" si="85"/>
        <v>0</v>
      </c>
      <c r="P200" s="452">
        <f t="shared" si="85"/>
        <v>0</v>
      </c>
      <c r="Q200" s="452">
        <f t="shared" si="85"/>
        <v>0</v>
      </c>
      <c r="R200" s="452">
        <f t="shared" si="85"/>
        <v>0</v>
      </c>
      <c r="S200" s="452">
        <f t="shared" si="85"/>
        <v>0</v>
      </c>
      <c r="T200" s="452">
        <f t="shared" si="85"/>
        <v>0</v>
      </c>
      <c r="U200" s="452">
        <f t="shared" si="85"/>
        <v>0</v>
      </c>
      <c r="V200" s="452">
        <f t="shared" si="85"/>
        <v>0</v>
      </c>
      <c r="W200" s="452">
        <f t="shared" si="85"/>
        <v>0</v>
      </c>
      <c r="X200" s="452">
        <f t="shared" si="85"/>
        <v>0</v>
      </c>
      <c r="Y200" s="452">
        <f t="shared" si="85"/>
        <v>0</v>
      </c>
      <c r="Z200" s="452">
        <f t="shared" si="85"/>
        <v>0</v>
      </c>
      <c r="AA200" s="452">
        <f t="shared" si="85"/>
        <v>0</v>
      </c>
      <c r="AB200" s="452">
        <f t="shared" si="85"/>
        <v>0</v>
      </c>
      <c r="AC200" s="452">
        <f t="shared" si="85"/>
        <v>0</v>
      </c>
      <c r="AD200" s="452">
        <f t="shared" si="85"/>
        <v>0</v>
      </c>
      <c r="AE200" s="452">
        <f t="shared" si="85"/>
        <v>0</v>
      </c>
      <c r="AF200" s="452">
        <f t="shared" si="85"/>
        <v>0</v>
      </c>
      <c r="AG200" s="452">
        <f t="shared" si="85"/>
        <v>0</v>
      </c>
      <c r="AH200" s="452">
        <f t="shared" si="85"/>
        <v>0</v>
      </c>
      <c r="AI200" s="452">
        <f t="shared" si="85"/>
        <v>0</v>
      </c>
      <c r="AJ200" s="452">
        <f t="shared" si="85"/>
        <v>0</v>
      </c>
      <c r="AK200" s="452">
        <f t="shared" ref="AK200:BI200" si="86" xml:space="preserve"> AK$177</f>
        <v>0</v>
      </c>
      <c r="AL200" s="452">
        <f t="shared" si="86"/>
        <v>0</v>
      </c>
      <c r="AM200" s="452">
        <f t="shared" si="86"/>
        <v>0</v>
      </c>
      <c r="AN200" s="452">
        <f t="shared" si="86"/>
        <v>0</v>
      </c>
      <c r="AO200" s="452">
        <f t="shared" si="86"/>
        <v>0</v>
      </c>
      <c r="AP200" s="452">
        <f t="shared" si="86"/>
        <v>0</v>
      </c>
      <c r="AQ200" s="452">
        <f t="shared" si="86"/>
        <v>0</v>
      </c>
      <c r="AR200" s="452">
        <f t="shared" si="86"/>
        <v>0</v>
      </c>
      <c r="AS200" s="452">
        <f t="shared" si="86"/>
        <v>0</v>
      </c>
      <c r="AT200" s="452">
        <f t="shared" si="86"/>
        <v>0</v>
      </c>
      <c r="AU200" s="452">
        <f t="shared" si="86"/>
        <v>0</v>
      </c>
      <c r="AV200" s="452">
        <f t="shared" si="86"/>
        <v>0</v>
      </c>
      <c r="AW200" s="452">
        <f t="shared" si="86"/>
        <v>0</v>
      </c>
      <c r="AX200" s="452">
        <f t="shared" si="86"/>
        <v>0</v>
      </c>
      <c r="AY200" s="452">
        <f t="shared" si="86"/>
        <v>0</v>
      </c>
      <c r="AZ200" s="452">
        <f t="shared" si="86"/>
        <v>0</v>
      </c>
      <c r="BA200" s="452">
        <f t="shared" si="86"/>
        <v>0</v>
      </c>
      <c r="BB200" s="452">
        <f t="shared" si="86"/>
        <v>0</v>
      </c>
      <c r="BC200" s="452">
        <f t="shared" si="86"/>
        <v>0</v>
      </c>
      <c r="BD200" s="452">
        <f t="shared" si="86"/>
        <v>0</v>
      </c>
      <c r="BE200" s="452">
        <f t="shared" si="86"/>
        <v>0</v>
      </c>
      <c r="BF200" s="452">
        <f t="shared" si="86"/>
        <v>0</v>
      </c>
      <c r="BG200" s="452">
        <f t="shared" si="86"/>
        <v>0</v>
      </c>
      <c r="BH200" s="452">
        <f t="shared" si="86"/>
        <v>0</v>
      </c>
      <c r="BI200" s="452">
        <f t="shared" si="86"/>
        <v>0</v>
      </c>
    </row>
    <row r="201" spans="1:61">
      <c r="A201" s="448"/>
      <c r="B201" s="449"/>
      <c r="C201" s="449"/>
      <c r="D201" s="450"/>
      <c r="E201" s="452" t="s">
        <v>269</v>
      </c>
      <c r="F201" s="121">
        <f xml:space="preserve"> IF( F199, F200, 0)</f>
        <v>0</v>
      </c>
      <c r="G201" s="452" t="s">
        <v>105</v>
      </c>
      <c r="H201" s="451"/>
      <c r="I201" s="452"/>
      <c r="J201" s="451"/>
      <c r="K201" s="451"/>
      <c r="L201" s="451"/>
      <c r="M201" s="451"/>
      <c r="N201" s="451"/>
      <c r="O201" s="451"/>
      <c r="P201" s="451"/>
      <c r="Q201" s="451"/>
      <c r="R201" s="451"/>
      <c r="S201" s="451"/>
      <c r="T201" s="453"/>
      <c r="U201" s="453"/>
      <c r="V201" s="453"/>
      <c r="W201" s="453"/>
      <c r="X201" s="453"/>
      <c r="Y201" s="453"/>
      <c r="Z201" s="453"/>
      <c r="AA201" s="453"/>
      <c r="AB201" s="451"/>
      <c r="AC201" s="451"/>
      <c r="AD201" s="453"/>
      <c r="AE201" s="453"/>
      <c r="AF201" s="451"/>
      <c r="AG201" s="451"/>
      <c r="AH201" s="453"/>
      <c r="AI201" s="453"/>
      <c r="AJ201" s="451"/>
      <c r="AK201" s="451"/>
      <c r="AL201" s="453"/>
      <c r="AM201" s="453"/>
      <c r="AN201" s="451"/>
      <c r="AO201" s="451"/>
      <c r="AP201" s="453"/>
      <c r="AQ201" s="453"/>
      <c r="AR201" s="451"/>
      <c r="AS201" s="453"/>
      <c r="AT201" s="453"/>
      <c r="AU201" s="451"/>
      <c r="AV201" s="453"/>
      <c r="AW201" s="453"/>
      <c r="AX201" s="451"/>
      <c r="AY201" s="453"/>
      <c r="AZ201" s="453"/>
      <c r="BA201" s="451"/>
      <c r="BB201" s="453"/>
      <c r="BC201" s="453"/>
      <c r="BD201" s="451"/>
      <c r="BE201" s="453"/>
      <c r="BF201" s="453"/>
      <c r="BG201" s="451"/>
      <c r="BH201" s="453"/>
      <c r="BI201" s="453"/>
    </row>
    <row r="202" spans="1:61">
      <c r="A202" s="448"/>
      <c r="B202" s="449"/>
      <c r="C202" s="449"/>
      <c r="D202" s="450"/>
      <c r="E202" s="452"/>
      <c r="F202" s="451"/>
      <c r="G202" s="452"/>
      <c r="H202" s="451"/>
      <c r="I202" s="452"/>
      <c r="J202" s="451"/>
      <c r="K202" s="451"/>
      <c r="L202" s="451"/>
      <c r="M202" s="451"/>
      <c r="N202" s="451"/>
      <c r="O202" s="451"/>
      <c r="P202" s="451"/>
      <c r="Q202" s="451"/>
      <c r="R202" s="451"/>
      <c r="S202" s="451"/>
      <c r="T202" s="453"/>
      <c r="U202" s="453"/>
      <c r="V202" s="453"/>
      <c r="W202" s="453"/>
      <c r="X202" s="453"/>
      <c r="Y202" s="453"/>
      <c r="Z202" s="453"/>
      <c r="AA202" s="453"/>
      <c r="AB202" s="451"/>
      <c r="AC202" s="451"/>
      <c r="AD202" s="453"/>
      <c r="AE202" s="453"/>
      <c r="AF202" s="451"/>
      <c r="AG202" s="451"/>
      <c r="AH202" s="453"/>
      <c r="AI202" s="453"/>
      <c r="AJ202" s="451"/>
      <c r="AK202" s="451"/>
      <c r="AL202" s="453"/>
      <c r="AM202" s="453"/>
      <c r="AN202" s="451"/>
      <c r="AO202" s="451"/>
      <c r="AP202" s="453"/>
      <c r="AQ202" s="453"/>
      <c r="AR202" s="451"/>
      <c r="AS202" s="453"/>
      <c r="AT202" s="453"/>
      <c r="AU202" s="451"/>
      <c r="AV202" s="453"/>
      <c r="AW202" s="453"/>
      <c r="AX202" s="451"/>
      <c r="AY202" s="453"/>
      <c r="AZ202" s="453"/>
      <c r="BA202" s="451"/>
      <c r="BB202" s="453"/>
      <c r="BC202" s="453"/>
      <c r="BD202" s="451"/>
      <c r="BE202" s="453"/>
      <c r="BF202" s="453"/>
      <c r="BG202" s="451"/>
      <c r="BH202" s="453"/>
      <c r="BI202" s="453"/>
    </row>
    <row r="203" spans="1:61">
      <c r="A203" s="448"/>
      <c r="B203" s="449"/>
      <c r="C203" s="449"/>
      <c r="D203" s="450"/>
      <c r="E203" s="452" t="str">
        <f t="shared" ref="E203:AJ203" si="87" xml:space="preserve"> E$195</f>
        <v>Compliance with trading and procurement code</v>
      </c>
      <c r="F203" s="452" t="b">
        <f t="shared" si="87"/>
        <v>1</v>
      </c>
      <c r="G203" s="452" t="str">
        <f t="shared" si="87"/>
        <v>True/false</v>
      </c>
      <c r="H203" s="452">
        <f t="shared" si="87"/>
        <v>0</v>
      </c>
      <c r="I203" s="452">
        <f t="shared" si="87"/>
        <v>0</v>
      </c>
      <c r="J203" s="452">
        <f t="shared" si="87"/>
        <v>0</v>
      </c>
      <c r="K203" s="452">
        <f t="shared" si="87"/>
        <v>0</v>
      </c>
      <c r="L203" s="452">
        <f t="shared" si="87"/>
        <v>0</v>
      </c>
      <c r="M203" s="452">
        <f t="shared" si="87"/>
        <v>0</v>
      </c>
      <c r="N203" s="452">
        <f t="shared" si="87"/>
        <v>0</v>
      </c>
      <c r="O203" s="452">
        <f t="shared" si="87"/>
        <v>0</v>
      </c>
      <c r="P203" s="452">
        <f t="shared" si="87"/>
        <v>0</v>
      </c>
      <c r="Q203" s="452">
        <f t="shared" si="87"/>
        <v>0</v>
      </c>
      <c r="R203" s="452">
        <f t="shared" si="87"/>
        <v>0</v>
      </c>
      <c r="S203" s="452">
        <f t="shared" si="87"/>
        <v>0</v>
      </c>
      <c r="T203" s="452">
        <f t="shared" si="87"/>
        <v>0</v>
      </c>
      <c r="U203" s="452">
        <f t="shared" si="87"/>
        <v>0</v>
      </c>
      <c r="V203" s="452">
        <f t="shared" si="87"/>
        <v>0</v>
      </c>
      <c r="W203" s="452">
        <f t="shared" si="87"/>
        <v>0</v>
      </c>
      <c r="X203" s="452">
        <f t="shared" si="87"/>
        <v>0</v>
      </c>
      <c r="Y203" s="452">
        <f t="shared" si="87"/>
        <v>0</v>
      </c>
      <c r="Z203" s="452">
        <f t="shared" si="87"/>
        <v>0</v>
      </c>
      <c r="AA203" s="452">
        <f t="shared" si="87"/>
        <v>0</v>
      </c>
      <c r="AB203" s="452">
        <f t="shared" si="87"/>
        <v>0</v>
      </c>
      <c r="AC203" s="452">
        <f t="shared" si="87"/>
        <v>0</v>
      </c>
      <c r="AD203" s="452">
        <f t="shared" si="87"/>
        <v>0</v>
      </c>
      <c r="AE203" s="452">
        <f t="shared" si="87"/>
        <v>0</v>
      </c>
      <c r="AF203" s="452">
        <f t="shared" si="87"/>
        <v>0</v>
      </c>
      <c r="AG203" s="452">
        <f t="shared" si="87"/>
        <v>0</v>
      </c>
      <c r="AH203" s="452">
        <f t="shared" si="87"/>
        <v>0</v>
      </c>
      <c r="AI203" s="452">
        <f t="shared" si="87"/>
        <v>0</v>
      </c>
      <c r="AJ203" s="452">
        <f t="shared" si="87"/>
        <v>0</v>
      </c>
      <c r="AK203" s="452">
        <f t="shared" ref="AK203:BI203" si="88" xml:space="preserve"> AK$195</f>
        <v>0</v>
      </c>
      <c r="AL203" s="452">
        <f t="shared" si="88"/>
        <v>0</v>
      </c>
      <c r="AM203" s="452">
        <f t="shared" si="88"/>
        <v>0</v>
      </c>
      <c r="AN203" s="452">
        <f t="shared" si="88"/>
        <v>0</v>
      </c>
      <c r="AO203" s="452">
        <f t="shared" si="88"/>
        <v>0</v>
      </c>
      <c r="AP203" s="452">
        <f t="shared" si="88"/>
        <v>0</v>
      </c>
      <c r="AQ203" s="452">
        <f t="shared" si="88"/>
        <v>0</v>
      </c>
      <c r="AR203" s="452">
        <f t="shared" si="88"/>
        <v>0</v>
      </c>
      <c r="AS203" s="452">
        <f t="shared" si="88"/>
        <v>0</v>
      </c>
      <c r="AT203" s="452">
        <f t="shared" si="88"/>
        <v>0</v>
      </c>
      <c r="AU203" s="452">
        <f t="shared" si="88"/>
        <v>0</v>
      </c>
      <c r="AV203" s="452">
        <f t="shared" si="88"/>
        <v>0</v>
      </c>
      <c r="AW203" s="452">
        <f t="shared" si="88"/>
        <v>0</v>
      </c>
      <c r="AX203" s="452">
        <f t="shared" si="88"/>
        <v>0</v>
      </c>
      <c r="AY203" s="452">
        <f t="shared" si="88"/>
        <v>0</v>
      </c>
      <c r="AZ203" s="452">
        <f t="shared" si="88"/>
        <v>0</v>
      </c>
      <c r="BA203" s="452">
        <f t="shared" si="88"/>
        <v>0</v>
      </c>
      <c r="BB203" s="452">
        <f t="shared" si="88"/>
        <v>0</v>
      </c>
      <c r="BC203" s="452">
        <f t="shared" si="88"/>
        <v>0</v>
      </c>
      <c r="BD203" s="452">
        <f t="shared" si="88"/>
        <v>0</v>
      </c>
      <c r="BE203" s="452">
        <f t="shared" si="88"/>
        <v>0</v>
      </c>
      <c r="BF203" s="452">
        <f t="shared" si="88"/>
        <v>0</v>
      </c>
      <c r="BG203" s="452">
        <f t="shared" si="88"/>
        <v>0</v>
      </c>
      <c r="BH203" s="452">
        <f t="shared" si="88"/>
        <v>0</v>
      </c>
      <c r="BI203" s="452">
        <f t="shared" si="88"/>
        <v>0</v>
      </c>
    </row>
    <row r="204" spans="1:61">
      <c r="A204" s="448"/>
      <c r="B204" s="449"/>
      <c r="C204" s="449"/>
      <c r="D204" s="450"/>
      <c r="E204" s="452" t="str">
        <f t="shared" ref="E204:AJ204" si="89" xml:space="preserve"> E$181</f>
        <v>Export incentive for export 2 to be paid to the network plus water control at PR24 (2017-18 FYA CPIH deflated)</v>
      </c>
      <c r="F204" s="121">
        <f t="shared" si="89"/>
        <v>0</v>
      </c>
      <c r="G204" s="452" t="str">
        <f t="shared" si="89"/>
        <v>£m</v>
      </c>
      <c r="H204" s="452">
        <f t="shared" si="89"/>
        <v>0</v>
      </c>
      <c r="I204" s="452">
        <f t="shared" si="89"/>
        <v>0</v>
      </c>
      <c r="J204" s="452">
        <f t="shared" si="89"/>
        <v>0</v>
      </c>
      <c r="K204" s="452">
        <f t="shared" si="89"/>
        <v>0</v>
      </c>
      <c r="L204" s="452">
        <f t="shared" si="89"/>
        <v>0</v>
      </c>
      <c r="M204" s="452">
        <f t="shared" si="89"/>
        <v>0</v>
      </c>
      <c r="N204" s="452">
        <f t="shared" si="89"/>
        <v>0</v>
      </c>
      <c r="O204" s="452">
        <f t="shared" si="89"/>
        <v>0</v>
      </c>
      <c r="P204" s="452">
        <f t="shared" si="89"/>
        <v>0</v>
      </c>
      <c r="Q204" s="452">
        <f t="shared" si="89"/>
        <v>0</v>
      </c>
      <c r="R204" s="452">
        <f t="shared" si="89"/>
        <v>0</v>
      </c>
      <c r="S204" s="452">
        <f t="shared" si="89"/>
        <v>0</v>
      </c>
      <c r="T204" s="452">
        <f t="shared" si="89"/>
        <v>0</v>
      </c>
      <c r="U204" s="452">
        <f t="shared" si="89"/>
        <v>0</v>
      </c>
      <c r="V204" s="452">
        <f t="shared" si="89"/>
        <v>0</v>
      </c>
      <c r="W204" s="452">
        <f t="shared" si="89"/>
        <v>0</v>
      </c>
      <c r="X204" s="452">
        <f t="shared" si="89"/>
        <v>0</v>
      </c>
      <c r="Y204" s="452">
        <f t="shared" si="89"/>
        <v>0</v>
      </c>
      <c r="Z204" s="452">
        <f t="shared" si="89"/>
        <v>0</v>
      </c>
      <c r="AA204" s="452">
        <f t="shared" si="89"/>
        <v>0</v>
      </c>
      <c r="AB204" s="452">
        <f t="shared" si="89"/>
        <v>0</v>
      </c>
      <c r="AC204" s="452">
        <f t="shared" si="89"/>
        <v>0</v>
      </c>
      <c r="AD204" s="452">
        <f t="shared" si="89"/>
        <v>0</v>
      </c>
      <c r="AE204" s="452">
        <f t="shared" si="89"/>
        <v>0</v>
      </c>
      <c r="AF204" s="452">
        <f t="shared" si="89"/>
        <v>0</v>
      </c>
      <c r="AG204" s="452">
        <f t="shared" si="89"/>
        <v>0</v>
      </c>
      <c r="AH204" s="452">
        <f t="shared" si="89"/>
        <v>0</v>
      </c>
      <c r="AI204" s="452">
        <f t="shared" si="89"/>
        <v>0</v>
      </c>
      <c r="AJ204" s="452">
        <f t="shared" si="89"/>
        <v>0</v>
      </c>
      <c r="AK204" s="452">
        <f t="shared" ref="AK204:BI204" si="90" xml:space="preserve"> AK$181</f>
        <v>0</v>
      </c>
      <c r="AL204" s="452">
        <f t="shared" si="90"/>
        <v>0</v>
      </c>
      <c r="AM204" s="452">
        <f t="shared" si="90"/>
        <v>0</v>
      </c>
      <c r="AN204" s="452">
        <f t="shared" si="90"/>
        <v>0</v>
      </c>
      <c r="AO204" s="452">
        <f t="shared" si="90"/>
        <v>0</v>
      </c>
      <c r="AP204" s="452">
        <f t="shared" si="90"/>
        <v>0</v>
      </c>
      <c r="AQ204" s="452">
        <f t="shared" si="90"/>
        <v>0</v>
      </c>
      <c r="AR204" s="452">
        <f t="shared" si="90"/>
        <v>0</v>
      </c>
      <c r="AS204" s="452">
        <f t="shared" si="90"/>
        <v>0</v>
      </c>
      <c r="AT204" s="452">
        <f t="shared" si="90"/>
        <v>0</v>
      </c>
      <c r="AU204" s="452">
        <f t="shared" si="90"/>
        <v>0</v>
      </c>
      <c r="AV204" s="452">
        <f t="shared" si="90"/>
        <v>0</v>
      </c>
      <c r="AW204" s="452">
        <f t="shared" si="90"/>
        <v>0</v>
      </c>
      <c r="AX204" s="452">
        <f t="shared" si="90"/>
        <v>0</v>
      </c>
      <c r="AY204" s="452">
        <f t="shared" si="90"/>
        <v>0</v>
      </c>
      <c r="AZ204" s="452">
        <f t="shared" si="90"/>
        <v>0</v>
      </c>
      <c r="BA204" s="452">
        <f t="shared" si="90"/>
        <v>0</v>
      </c>
      <c r="BB204" s="452">
        <f t="shared" si="90"/>
        <v>0</v>
      </c>
      <c r="BC204" s="452">
        <f t="shared" si="90"/>
        <v>0</v>
      </c>
      <c r="BD204" s="452">
        <f t="shared" si="90"/>
        <v>0</v>
      </c>
      <c r="BE204" s="452">
        <f t="shared" si="90"/>
        <v>0</v>
      </c>
      <c r="BF204" s="452">
        <f t="shared" si="90"/>
        <v>0</v>
      </c>
      <c r="BG204" s="452">
        <f t="shared" si="90"/>
        <v>0</v>
      </c>
      <c r="BH204" s="452">
        <f t="shared" si="90"/>
        <v>0</v>
      </c>
      <c r="BI204" s="452">
        <f t="shared" si="90"/>
        <v>0</v>
      </c>
    </row>
    <row r="205" spans="1:61">
      <c r="A205" s="448"/>
      <c r="B205" s="449"/>
      <c r="C205" s="449"/>
      <c r="D205" s="450"/>
      <c r="E205" s="452" t="s">
        <v>270</v>
      </c>
      <c r="F205" s="121">
        <f xml:space="preserve"> IF( F203, F204, 0)</f>
        <v>0</v>
      </c>
      <c r="G205" s="452" t="s">
        <v>105</v>
      </c>
      <c r="H205" s="451"/>
      <c r="I205" s="452"/>
      <c r="J205" s="451"/>
      <c r="K205" s="451"/>
      <c r="L205" s="451"/>
      <c r="M205" s="451"/>
      <c r="N205" s="451"/>
      <c r="O205" s="451"/>
      <c r="P205" s="451"/>
      <c r="Q205" s="451"/>
      <c r="R205" s="451"/>
      <c r="S205" s="451"/>
      <c r="T205" s="453"/>
      <c r="U205" s="453"/>
      <c r="V205" s="453"/>
      <c r="W205" s="453"/>
      <c r="X205" s="453"/>
      <c r="Y205" s="453"/>
      <c r="Z205" s="453"/>
      <c r="AA205" s="453"/>
      <c r="AB205" s="451"/>
      <c r="AC205" s="451"/>
      <c r="AD205" s="453"/>
      <c r="AE205" s="453"/>
      <c r="AF205" s="451"/>
      <c r="AG205" s="451"/>
      <c r="AH205" s="453"/>
      <c r="AI205" s="453"/>
      <c r="AJ205" s="451"/>
      <c r="AK205" s="451"/>
      <c r="AL205" s="453"/>
      <c r="AM205" s="453"/>
      <c r="AN205" s="451"/>
      <c r="AO205" s="451"/>
      <c r="AP205" s="453"/>
      <c r="AQ205" s="453"/>
      <c r="AR205" s="451"/>
      <c r="AS205" s="453"/>
      <c r="AT205" s="453"/>
      <c r="AU205" s="451"/>
      <c r="AV205" s="453"/>
      <c r="AW205" s="453"/>
      <c r="AX205" s="451"/>
      <c r="AY205" s="453"/>
      <c r="AZ205" s="453"/>
      <c r="BA205" s="451"/>
      <c r="BB205" s="453"/>
      <c r="BC205" s="453"/>
      <c r="BD205" s="451"/>
      <c r="BE205" s="453"/>
      <c r="BF205" s="453"/>
      <c r="BG205" s="451"/>
      <c r="BH205" s="453"/>
      <c r="BI205" s="453"/>
    </row>
    <row r="206" spans="1:61">
      <c r="A206" s="448"/>
      <c r="B206" s="495"/>
      <c r="C206" s="495"/>
      <c r="D206" s="496"/>
      <c r="E206" s="460"/>
      <c r="F206" s="493"/>
      <c r="G206" s="460"/>
      <c r="H206" s="493"/>
      <c r="I206" s="460"/>
      <c r="J206" s="493"/>
      <c r="K206" s="493"/>
      <c r="L206" s="493"/>
      <c r="M206" s="493"/>
      <c r="N206" s="493"/>
      <c r="O206" s="493"/>
      <c r="P206" s="493"/>
      <c r="Q206" s="493"/>
      <c r="R206" s="493"/>
      <c r="S206" s="493"/>
      <c r="T206" s="497"/>
      <c r="U206" s="497"/>
      <c r="V206" s="497"/>
      <c r="W206" s="497"/>
      <c r="X206" s="497"/>
      <c r="Y206" s="497"/>
      <c r="Z206" s="497"/>
      <c r="AA206" s="497"/>
      <c r="AB206" s="493"/>
      <c r="AC206" s="493"/>
      <c r="AD206" s="497"/>
      <c r="AE206" s="497"/>
      <c r="AF206" s="493"/>
      <c r="AG206" s="493"/>
      <c r="AH206" s="497"/>
      <c r="AI206" s="497"/>
      <c r="AJ206" s="493"/>
      <c r="AK206" s="493"/>
      <c r="AL206" s="497"/>
      <c r="AM206" s="497"/>
      <c r="AN206" s="493"/>
      <c r="AO206" s="493"/>
      <c r="AP206" s="497"/>
      <c r="AQ206" s="497"/>
      <c r="AR206" s="493"/>
      <c r="AS206" s="497"/>
      <c r="AT206" s="497"/>
      <c r="AU206" s="493"/>
      <c r="AV206" s="497"/>
      <c r="AW206" s="497"/>
      <c r="AX206" s="493"/>
      <c r="AY206" s="497"/>
      <c r="AZ206" s="497"/>
      <c r="BA206" s="493"/>
      <c r="BB206" s="497"/>
      <c r="BC206" s="497"/>
      <c r="BD206" s="493"/>
      <c r="BE206" s="497"/>
      <c r="BF206" s="497"/>
      <c r="BG206" s="493"/>
      <c r="BH206" s="497"/>
      <c r="BI206" s="497"/>
    </row>
    <row r="207" spans="1:61" ht="12.5">
      <c r="A207" s="492"/>
      <c r="B207" s="449"/>
      <c r="C207" s="449"/>
      <c r="D207" s="450"/>
      <c r="E207" s="452" t="str">
        <f t="shared" ref="E207:AJ207" si="91" xml:space="preserve"> E$195</f>
        <v>Compliance with trading and procurement code</v>
      </c>
      <c r="F207" s="452" t="b">
        <f t="shared" si="91"/>
        <v>1</v>
      </c>
      <c r="G207" s="452" t="str">
        <f t="shared" si="91"/>
        <v>True/false</v>
      </c>
      <c r="H207" s="452">
        <f t="shared" si="91"/>
        <v>0</v>
      </c>
      <c r="I207" s="452">
        <f t="shared" si="91"/>
        <v>0</v>
      </c>
      <c r="J207" s="452">
        <f t="shared" si="91"/>
        <v>0</v>
      </c>
      <c r="K207" s="452">
        <f t="shared" si="91"/>
        <v>0</v>
      </c>
      <c r="L207" s="452">
        <f t="shared" si="91"/>
        <v>0</v>
      </c>
      <c r="M207" s="452">
        <f t="shared" si="91"/>
        <v>0</v>
      </c>
      <c r="N207" s="452">
        <f t="shared" si="91"/>
        <v>0</v>
      </c>
      <c r="O207" s="452">
        <f t="shared" si="91"/>
        <v>0</v>
      </c>
      <c r="P207" s="452">
        <f t="shared" si="91"/>
        <v>0</v>
      </c>
      <c r="Q207" s="452">
        <f t="shared" si="91"/>
        <v>0</v>
      </c>
      <c r="R207" s="452">
        <f t="shared" si="91"/>
        <v>0</v>
      </c>
      <c r="S207" s="452">
        <f t="shared" si="91"/>
        <v>0</v>
      </c>
      <c r="T207" s="452">
        <f t="shared" si="91"/>
        <v>0</v>
      </c>
      <c r="U207" s="452">
        <f t="shared" si="91"/>
        <v>0</v>
      </c>
      <c r="V207" s="452">
        <f t="shared" si="91"/>
        <v>0</v>
      </c>
      <c r="W207" s="452">
        <f t="shared" si="91"/>
        <v>0</v>
      </c>
      <c r="X207" s="452">
        <f t="shared" si="91"/>
        <v>0</v>
      </c>
      <c r="Y207" s="452">
        <f t="shared" si="91"/>
        <v>0</v>
      </c>
      <c r="Z207" s="452">
        <f t="shared" si="91"/>
        <v>0</v>
      </c>
      <c r="AA207" s="452">
        <f t="shared" si="91"/>
        <v>0</v>
      </c>
      <c r="AB207" s="452">
        <f t="shared" si="91"/>
        <v>0</v>
      </c>
      <c r="AC207" s="452">
        <f t="shared" si="91"/>
        <v>0</v>
      </c>
      <c r="AD207" s="452">
        <f t="shared" si="91"/>
        <v>0</v>
      </c>
      <c r="AE207" s="452">
        <f t="shared" si="91"/>
        <v>0</v>
      </c>
      <c r="AF207" s="452">
        <f t="shared" si="91"/>
        <v>0</v>
      </c>
      <c r="AG207" s="452">
        <f t="shared" si="91"/>
        <v>0</v>
      </c>
      <c r="AH207" s="452">
        <f t="shared" si="91"/>
        <v>0</v>
      </c>
      <c r="AI207" s="452">
        <f t="shared" si="91"/>
        <v>0</v>
      </c>
      <c r="AJ207" s="452">
        <f t="shared" si="91"/>
        <v>0</v>
      </c>
      <c r="AK207" s="452">
        <f t="shared" ref="AK207:BI207" si="92" xml:space="preserve"> AK$195</f>
        <v>0</v>
      </c>
      <c r="AL207" s="452">
        <f t="shared" si="92"/>
        <v>0</v>
      </c>
      <c r="AM207" s="452">
        <f t="shared" si="92"/>
        <v>0</v>
      </c>
      <c r="AN207" s="452">
        <f t="shared" si="92"/>
        <v>0</v>
      </c>
      <c r="AO207" s="452">
        <f t="shared" si="92"/>
        <v>0</v>
      </c>
      <c r="AP207" s="452">
        <f t="shared" si="92"/>
        <v>0</v>
      </c>
      <c r="AQ207" s="452">
        <f t="shared" si="92"/>
        <v>0</v>
      </c>
      <c r="AR207" s="452">
        <f t="shared" si="92"/>
        <v>0</v>
      </c>
      <c r="AS207" s="452">
        <f t="shared" si="92"/>
        <v>0</v>
      </c>
      <c r="AT207" s="452">
        <f t="shared" si="92"/>
        <v>0</v>
      </c>
      <c r="AU207" s="452">
        <f t="shared" si="92"/>
        <v>0</v>
      </c>
      <c r="AV207" s="452">
        <f t="shared" si="92"/>
        <v>0</v>
      </c>
      <c r="AW207" s="452">
        <f t="shared" si="92"/>
        <v>0</v>
      </c>
      <c r="AX207" s="452">
        <f t="shared" si="92"/>
        <v>0</v>
      </c>
      <c r="AY207" s="452">
        <f t="shared" si="92"/>
        <v>0</v>
      </c>
      <c r="AZ207" s="452">
        <f t="shared" si="92"/>
        <v>0</v>
      </c>
      <c r="BA207" s="452">
        <f t="shared" si="92"/>
        <v>0</v>
      </c>
      <c r="BB207" s="452">
        <f t="shared" si="92"/>
        <v>0</v>
      </c>
      <c r="BC207" s="452">
        <f t="shared" si="92"/>
        <v>0</v>
      </c>
      <c r="BD207" s="452">
        <f t="shared" si="92"/>
        <v>0</v>
      </c>
      <c r="BE207" s="452">
        <f t="shared" si="92"/>
        <v>0</v>
      </c>
      <c r="BF207" s="452">
        <f t="shared" si="92"/>
        <v>0</v>
      </c>
      <c r="BG207" s="452">
        <f t="shared" si="92"/>
        <v>0</v>
      </c>
      <c r="BH207" s="452">
        <f t="shared" si="92"/>
        <v>0</v>
      </c>
      <c r="BI207" s="452">
        <f t="shared" si="92"/>
        <v>0</v>
      </c>
    </row>
    <row r="208" spans="1:61">
      <c r="A208" s="448"/>
      <c r="B208" s="449"/>
      <c r="C208" s="449"/>
      <c r="D208" s="450"/>
      <c r="E208" s="452" t="str">
        <f t="shared" ref="E208:AJ208" si="93" xml:space="preserve"> E$185</f>
        <v>Export incentive for export 2 to be paid to the water resources control after PR24 (2017-18 FYA CPIH deflated)</v>
      </c>
      <c r="F208" s="121">
        <f t="shared" si="93"/>
        <v>0</v>
      </c>
      <c r="G208" s="452" t="str">
        <f t="shared" si="93"/>
        <v>£m</v>
      </c>
      <c r="H208" s="452">
        <f t="shared" si="93"/>
        <v>0</v>
      </c>
      <c r="I208" s="452">
        <f t="shared" si="93"/>
        <v>0</v>
      </c>
      <c r="J208" s="452">
        <f t="shared" si="93"/>
        <v>0</v>
      </c>
      <c r="K208" s="452">
        <f t="shared" si="93"/>
        <v>0</v>
      </c>
      <c r="L208" s="452">
        <f t="shared" si="93"/>
        <v>0</v>
      </c>
      <c r="M208" s="452">
        <f t="shared" si="93"/>
        <v>0</v>
      </c>
      <c r="N208" s="452">
        <f t="shared" si="93"/>
        <v>0</v>
      </c>
      <c r="O208" s="452">
        <f t="shared" si="93"/>
        <v>0</v>
      </c>
      <c r="P208" s="452">
        <f t="shared" si="93"/>
        <v>0</v>
      </c>
      <c r="Q208" s="452">
        <f t="shared" si="93"/>
        <v>0</v>
      </c>
      <c r="R208" s="452">
        <f t="shared" si="93"/>
        <v>0</v>
      </c>
      <c r="S208" s="452">
        <f t="shared" si="93"/>
        <v>0</v>
      </c>
      <c r="T208" s="452">
        <f t="shared" si="93"/>
        <v>0</v>
      </c>
      <c r="U208" s="452">
        <f t="shared" si="93"/>
        <v>0</v>
      </c>
      <c r="V208" s="452">
        <f t="shared" si="93"/>
        <v>0</v>
      </c>
      <c r="W208" s="452">
        <f t="shared" si="93"/>
        <v>0</v>
      </c>
      <c r="X208" s="452">
        <f t="shared" si="93"/>
        <v>0</v>
      </c>
      <c r="Y208" s="452">
        <f t="shared" si="93"/>
        <v>0</v>
      </c>
      <c r="Z208" s="452">
        <f t="shared" si="93"/>
        <v>0</v>
      </c>
      <c r="AA208" s="452">
        <f t="shared" si="93"/>
        <v>0</v>
      </c>
      <c r="AB208" s="452">
        <f t="shared" si="93"/>
        <v>0</v>
      </c>
      <c r="AC208" s="452">
        <f t="shared" si="93"/>
        <v>0</v>
      </c>
      <c r="AD208" s="452">
        <f t="shared" si="93"/>
        <v>0</v>
      </c>
      <c r="AE208" s="452">
        <f t="shared" si="93"/>
        <v>0</v>
      </c>
      <c r="AF208" s="452">
        <f t="shared" si="93"/>
        <v>0</v>
      </c>
      <c r="AG208" s="452">
        <f t="shared" si="93"/>
        <v>0</v>
      </c>
      <c r="AH208" s="452">
        <f t="shared" si="93"/>
        <v>0</v>
      </c>
      <c r="AI208" s="452">
        <f t="shared" si="93"/>
        <v>0</v>
      </c>
      <c r="AJ208" s="452">
        <f t="shared" si="93"/>
        <v>0</v>
      </c>
      <c r="AK208" s="452">
        <f t="shared" ref="AK208:BI208" si="94" xml:space="preserve"> AK$185</f>
        <v>0</v>
      </c>
      <c r="AL208" s="452">
        <f t="shared" si="94"/>
        <v>0</v>
      </c>
      <c r="AM208" s="452">
        <f t="shared" si="94"/>
        <v>0</v>
      </c>
      <c r="AN208" s="452">
        <f t="shared" si="94"/>
        <v>0</v>
      </c>
      <c r="AO208" s="452">
        <f t="shared" si="94"/>
        <v>0</v>
      </c>
      <c r="AP208" s="452">
        <f t="shared" si="94"/>
        <v>0</v>
      </c>
      <c r="AQ208" s="452">
        <f t="shared" si="94"/>
        <v>0</v>
      </c>
      <c r="AR208" s="452">
        <f t="shared" si="94"/>
        <v>0</v>
      </c>
      <c r="AS208" s="452">
        <f t="shared" si="94"/>
        <v>0</v>
      </c>
      <c r="AT208" s="452">
        <f t="shared" si="94"/>
        <v>0</v>
      </c>
      <c r="AU208" s="452">
        <f t="shared" si="94"/>
        <v>0</v>
      </c>
      <c r="AV208" s="452">
        <f t="shared" si="94"/>
        <v>0</v>
      </c>
      <c r="AW208" s="452">
        <f t="shared" si="94"/>
        <v>0</v>
      </c>
      <c r="AX208" s="452">
        <f t="shared" si="94"/>
        <v>0</v>
      </c>
      <c r="AY208" s="452">
        <f t="shared" si="94"/>
        <v>0</v>
      </c>
      <c r="AZ208" s="452">
        <f t="shared" si="94"/>
        <v>0</v>
      </c>
      <c r="BA208" s="452">
        <f t="shared" si="94"/>
        <v>0</v>
      </c>
      <c r="BB208" s="452">
        <f t="shared" si="94"/>
        <v>0</v>
      </c>
      <c r="BC208" s="452">
        <f t="shared" si="94"/>
        <v>0</v>
      </c>
      <c r="BD208" s="452">
        <f t="shared" si="94"/>
        <v>0</v>
      </c>
      <c r="BE208" s="452">
        <f t="shared" si="94"/>
        <v>0</v>
      </c>
      <c r="BF208" s="452">
        <f t="shared" si="94"/>
        <v>0</v>
      </c>
      <c r="BG208" s="452">
        <f t="shared" si="94"/>
        <v>0</v>
      </c>
      <c r="BH208" s="452">
        <f t="shared" si="94"/>
        <v>0</v>
      </c>
      <c r="BI208" s="452">
        <f t="shared" si="94"/>
        <v>0</v>
      </c>
    </row>
    <row r="209" spans="1:61" ht="12.5">
      <c r="A209" s="492"/>
      <c r="B209" s="449"/>
      <c r="C209" s="449"/>
      <c r="D209" s="450"/>
      <c r="E209" s="452" t="s">
        <v>271</v>
      </c>
      <c r="F209" s="121">
        <f xml:space="preserve"> IF( F207, F208, 0)</f>
        <v>0</v>
      </c>
      <c r="G209" s="452" t="s">
        <v>105</v>
      </c>
      <c r="H209" s="451"/>
      <c r="I209" s="452"/>
      <c r="J209" s="451"/>
      <c r="K209" s="451"/>
      <c r="L209" s="451"/>
      <c r="M209" s="451"/>
      <c r="N209" s="451"/>
      <c r="O209" s="451"/>
      <c r="P209" s="451"/>
      <c r="Q209" s="451"/>
      <c r="R209" s="451"/>
      <c r="S209" s="451"/>
      <c r="T209" s="453"/>
      <c r="U209" s="453"/>
      <c r="V209" s="453"/>
      <c r="W209" s="453"/>
      <c r="X209" s="453"/>
      <c r="Y209" s="453"/>
      <c r="Z209" s="453"/>
      <c r="AA209" s="453"/>
      <c r="AB209" s="451"/>
      <c r="AC209" s="451"/>
      <c r="AD209" s="453"/>
      <c r="AE209" s="453"/>
      <c r="AF209" s="451"/>
      <c r="AG209" s="451"/>
      <c r="AH209" s="453"/>
      <c r="AI209" s="453"/>
      <c r="AJ209" s="451"/>
      <c r="AK209" s="451"/>
      <c r="AL209" s="453"/>
      <c r="AM209" s="453"/>
      <c r="AN209" s="451"/>
      <c r="AO209" s="451"/>
      <c r="AP209" s="453"/>
      <c r="AQ209" s="453"/>
      <c r="AR209" s="451"/>
      <c r="AS209" s="453"/>
      <c r="AT209" s="453"/>
      <c r="AU209" s="451"/>
      <c r="AV209" s="453"/>
      <c r="AW209" s="453"/>
      <c r="AX209" s="451"/>
      <c r="AY209" s="453"/>
      <c r="AZ209" s="453"/>
      <c r="BA209" s="451"/>
      <c r="BB209" s="453"/>
      <c r="BC209" s="453"/>
      <c r="BD209" s="451"/>
      <c r="BE209" s="453"/>
      <c r="BF209" s="453"/>
      <c r="BG209" s="451"/>
      <c r="BH209" s="453"/>
      <c r="BI209" s="453"/>
    </row>
    <row r="210" spans="1:61" ht="12.5">
      <c r="A210" s="492"/>
      <c r="B210" s="449"/>
      <c r="C210" s="449"/>
      <c r="D210" s="450"/>
      <c r="E210" s="452"/>
      <c r="F210" s="452"/>
      <c r="G210" s="452"/>
      <c r="H210" s="451"/>
      <c r="I210" s="452"/>
      <c r="J210" s="451"/>
      <c r="K210" s="451"/>
      <c r="L210" s="451"/>
      <c r="M210" s="451"/>
      <c r="N210" s="451"/>
      <c r="O210" s="451"/>
      <c r="P210" s="451"/>
      <c r="Q210" s="451"/>
      <c r="R210" s="451"/>
      <c r="S210" s="451"/>
      <c r="T210" s="453"/>
      <c r="U210" s="453"/>
      <c r="V210" s="453"/>
      <c r="W210" s="453"/>
      <c r="X210" s="453"/>
      <c r="Y210" s="453"/>
      <c r="Z210" s="453"/>
      <c r="AA210" s="453"/>
      <c r="AB210" s="451"/>
      <c r="AC210" s="451"/>
      <c r="AD210" s="453"/>
      <c r="AE210" s="453"/>
      <c r="AF210" s="451"/>
      <c r="AG210" s="451"/>
      <c r="AH210" s="453"/>
      <c r="AI210" s="453"/>
      <c r="AJ210" s="451"/>
      <c r="AK210" s="451"/>
      <c r="AL210" s="453"/>
      <c r="AM210" s="453"/>
      <c r="AN210" s="451"/>
      <c r="AO210" s="451"/>
      <c r="AP210" s="453"/>
      <c r="AQ210" s="453"/>
      <c r="AR210" s="451"/>
      <c r="AS210" s="453"/>
      <c r="AT210" s="453"/>
      <c r="AU210" s="451"/>
      <c r="AV210" s="453"/>
      <c r="AW210" s="453"/>
      <c r="AX210" s="451"/>
      <c r="AY210" s="453"/>
      <c r="AZ210" s="453"/>
      <c r="BA210" s="451"/>
      <c r="BB210" s="453"/>
      <c r="BC210" s="453"/>
      <c r="BD210" s="451"/>
      <c r="BE210" s="453"/>
      <c r="BF210" s="453"/>
      <c r="BG210" s="451"/>
      <c r="BH210" s="453"/>
      <c r="BI210" s="453"/>
    </row>
    <row r="211" spans="1:61" ht="12.5">
      <c r="A211" s="492"/>
      <c r="B211" s="449"/>
      <c r="C211" s="449"/>
      <c r="D211" s="450"/>
      <c r="E211" s="452" t="str">
        <f t="shared" ref="E211:AJ211" si="95" xml:space="preserve"> E$195</f>
        <v>Compliance with trading and procurement code</v>
      </c>
      <c r="F211" s="452" t="b">
        <f t="shared" si="95"/>
        <v>1</v>
      </c>
      <c r="G211" s="452" t="str">
        <f t="shared" si="95"/>
        <v>True/false</v>
      </c>
      <c r="H211" s="452">
        <f t="shared" si="95"/>
        <v>0</v>
      </c>
      <c r="I211" s="452">
        <f t="shared" si="95"/>
        <v>0</v>
      </c>
      <c r="J211" s="452">
        <f t="shared" si="95"/>
        <v>0</v>
      </c>
      <c r="K211" s="452">
        <f t="shared" si="95"/>
        <v>0</v>
      </c>
      <c r="L211" s="452">
        <f t="shared" si="95"/>
        <v>0</v>
      </c>
      <c r="M211" s="452">
        <f t="shared" si="95"/>
        <v>0</v>
      </c>
      <c r="N211" s="452">
        <f t="shared" si="95"/>
        <v>0</v>
      </c>
      <c r="O211" s="452">
        <f t="shared" si="95"/>
        <v>0</v>
      </c>
      <c r="P211" s="452">
        <f t="shared" si="95"/>
        <v>0</v>
      </c>
      <c r="Q211" s="452">
        <f t="shared" si="95"/>
        <v>0</v>
      </c>
      <c r="R211" s="452">
        <f t="shared" si="95"/>
        <v>0</v>
      </c>
      <c r="S211" s="452">
        <f t="shared" si="95"/>
        <v>0</v>
      </c>
      <c r="T211" s="452">
        <f t="shared" si="95"/>
        <v>0</v>
      </c>
      <c r="U211" s="452">
        <f t="shared" si="95"/>
        <v>0</v>
      </c>
      <c r="V211" s="452">
        <f t="shared" si="95"/>
        <v>0</v>
      </c>
      <c r="W211" s="452">
        <f t="shared" si="95"/>
        <v>0</v>
      </c>
      <c r="X211" s="452">
        <f t="shared" si="95"/>
        <v>0</v>
      </c>
      <c r="Y211" s="452">
        <f t="shared" si="95"/>
        <v>0</v>
      </c>
      <c r="Z211" s="452">
        <f t="shared" si="95"/>
        <v>0</v>
      </c>
      <c r="AA211" s="452">
        <f t="shared" si="95"/>
        <v>0</v>
      </c>
      <c r="AB211" s="452">
        <f t="shared" si="95"/>
        <v>0</v>
      </c>
      <c r="AC211" s="452">
        <f t="shared" si="95"/>
        <v>0</v>
      </c>
      <c r="AD211" s="452">
        <f t="shared" si="95"/>
        <v>0</v>
      </c>
      <c r="AE211" s="452">
        <f t="shared" si="95"/>
        <v>0</v>
      </c>
      <c r="AF211" s="452">
        <f t="shared" si="95"/>
        <v>0</v>
      </c>
      <c r="AG211" s="452">
        <f t="shared" si="95"/>
        <v>0</v>
      </c>
      <c r="AH211" s="452">
        <f t="shared" si="95"/>
        <v>0</v>
      </c>
      <c r="AI211" s="452">
        <f t="shared" si="95"/>
        <v>0</v>
      </c>
      <c r="AJ211" s="452">
        <f t="shared" si="95"/>
        <v>0</v>
      </c>
      <c r="AK211" s="452">
        <f t="shared" ref="AK211:BI211" si="96" xml:space="preserve"> AK$195</f>
        <v>0</v>
      </c>
      <c r="AL211" s="452">
        <f t="shared" si="96"/>
        <v>0</v>
      </c>
      <c r="AM211" s="452">
        <f t="shared" si="96"/>
        <v>0</v>
      </c>
      <c r="AN211" s="452">
        <f t="shared" si="96"/>
        <v>0</v>
      </c>
      <c r="AO211" s="452">
        <f t="shared" si="96"/>
        <v>0</v>
      </c>
      <c r="AP211" s="452">
        <f t="shared" si="96"/>
        <v>0</v>
      </c>
      <c r="AQ211" s="452">
        <f t="shared" si="96"/>
        <v>0</v>
      </c>
      <c r="AR211" s="452">
        <f t="shared" si="96"/>
        <v>0</v>
      </c>
      <c r="AS211" s="452">
        <f t="shared" si="96"/>
        <v>0</v>
      </c>
      <c r="AT211" s="452">
        <f t="shared" si="96"/>
        <v>0</v>
      </c>
      <c r="AU211" s="452">
        <f t="shared" si="96"/>
        <v>0</v>
      </c>
      <c r="AV211" s="452">
        <f t="shared" si="96"/>
        <v>0</v>
      </c>
      <c r="AW211" s="452">
        <f t="shared" si="96"/>
        <v>0</v>
      </c>
      <c r="AX211" s="452">
        <f t="shared" si="96"/>
        <v>0</v>
      </c>
      <c r="AY211" s="452">
        <f t="shared" si="96"/>
        <v>0</v>
      </c>
      <c r="AZ211" s="452">
        <f t="shared" si="96"/>
        <v>0</v>
      </c>
      <c r="BA211" s="452">
        <f t="shared" si="96"/>
        <v>0</v>
      </c>
      <c r="BB211" s="452">
        <f t="shared" si="96"/>
        <v>0</v>
      </c>
      <c r="BC211" s="452">
        <f t="shared" si="96"/>
        <v>0</v>
      </c>
      <c r="BD211" s="452">
        <f t="shared" si="96"/>
        <v>0</v>
      </c>
      <c r="BE211" s="452">
        <f t="shared" si="96"/>
        <v>0</v>
      </c>
      <c r="BF211" s="452">
        <f t="shared" si="96"/>
        <v>0</v>
      </c>
      <c r="BG211" s="452">
        <f t="shared" si="96"/>
        <v>0</v>
      </c>
      <c r="BH211" s="452">
        <f t="shared" si="96"/>
        <v>0</v>
      </c>
      <c r="BI211" s="452">
        <f t="shared" si="96"/>
        <v>0</v>
      </c>
    </row>
    <row r="212" spans="1:61">
      <c r="A212" s="448"/>
      <c r="B212" s="449"/>
      <c r="C212" s="449"/>
      <c r="D212" s="450"/>
      <c r="E212" s="452" t="str">
        <f t="shared" ref="E212:AJ212" si="97" xml:space="preserve"> E$189</f>
        <v>Export incentive for export 2 to be paid to the network plus water control after PR24 (2017-18 FYA CPIH deflated)</v>
      </c>
      <c r="F212" s="121">
        <f t="shared" si="97"/>
        <v>0</v>
      </c>
      <c r="G212" s="452" t="str">
        <f t="shared" si="97"/>
        <v>£m</v>
      </c>
      <c r="H212" s="452">
        <f t="shared" si="97"/>
        <v>0</v>
      </c>
      <c r="I212" s="452">
        <f t="shared" si="97"/>
        <v>0</v>
      </c>
      <c r="J212" s="452">
        <f t="shared" si="97"/>
        <v>0</v>
      </c>
      <c r="K212" s="452">
        <f t="shared" si="97"/>
        <v>0</v>
      </c>
      <c r="L212" s="452">
        <f t="shared" si="97"/>
        <v>0</v>
      </c>
      <c r="M212" s="452">
        <f t="shared" si="97"/>
        <v>0</v>
      </c>
      <c r="N212" s="452">
        <f t="shared" si="97"/>
        <v>0</v>
      </c>
      <c r="O212" s="452">
        <f t="shared" si="97"/>
        <v>0</v>
      </c>
      <c r="P212" s="452">
        <f t="shared" si="97"/>
        <v>0</v>
      </c>
      <c r="Q212" s="452">
        <f t="shared" si="97"/>
        <v>0</v>
      </c>
      <c r="R212" s="452">
        <f t="shared" si="97"/>
        <v>0</v>
      </c>
      <c r="S212" s="452">
        <f t="shared" si="97"/>
        <v>0</v>
      </c>
      <c r="T212" s="452">
        <f t="shared" si="97"/>
        <v>0</v>
      </c>
      <c r="U212" s="452">
        <f t="shared" si="97"/>
        <v>0</v>
      </c>
      <c r="V212" s="452">
        <f t="shared" si="97"/>
        <v>0</v>
      </c>
      <c r="W212" s="452">
        <f t="shared" si="97"/>
        <v>0</v>
      </c>
      <c r="X212" s="452">
        <f t="shared" si="97"/>
        <v>0</v>
      </c>
      <c r="Y212" s="452">
        <f t="shared" si="97"/>
        <v>0</v>
      </c>
      <c r="Z212" s="452">
        <f t="shared" si="97"/>
        <v>0</v>
      </c>
      <c r="AA212" s="452">
        <f t="shared" si="97"/>
        <v>0</v>
      </c>
      <c r="AB212" s="452">
        <f t="shared" si="97"/>
        <v>0</v>
      </c>
      <c r="AC212" s="452">
        <f t="shared" si="97"/>
        <v>0</v>
      </c>
      <c r="AD212" s="452">
        <f t="shared" si="97"/>
        <v>0</v>
      </c>
      <c r="AE212" s="452">
        <f t="shared" si="97"/>
        <v>0</v>
      </c>
      <c r="AF212" s="452">
        <f t="shared" si="97"/>
        <v>0</v>
      </c>
      <c r="AG212" s="452">
        <f t="shared" si="97"/>
        <v>0</v>
      </c>
      <c r="AH212" s="452">
        <f t="shared" si="97"/>
        <v>0</v>
      </c>
      <c r="AI212" s="452">
        <f t="shared" si="97"/>
        <v>0</v>
      </c>
      <c r="AJ212" s="452">
        <f t="shared" si="97"/>
        <v>0</v>
      </c>
      <c r="AK212" s="452">
        <f t="shared" ref="AK212:BI212" si="98" xml:space="preserve"> AK$189</f>
        <v>0</v>
      </c>
      <c r="AL212" s="452">
        <f t="shared" si="98"/>
        <v>0</v>
      </c>
      <c r="AM212" s="452">
        <f t="shared" si="98"/>
        <v>0</v>
      </c>
      <c r="AN212" s="452">
        <f t="shared" si="98"/>
        <v>0</v>
      </c>
      <c r="AO212" s="452">
        <f t="shared" si="98"/>
        <v>0</v>
      </c>
      <c r="AP212" s="452">
        <f t="shared" si="98"/>
        <v>0</v>
      </c>
      <c r="AQ212" s="452">
        <f t="shared" si="98"/>
        <v>0</v>
      </c>
      <c r="AR212" s="452">
        <f t="shared" si="98"/>
        <v>0</v>
      </c>
      <c r="AS212" s="452">
        <f t="shared" si="98"/>
        <v>0</v>
      </c>
      <c r="AT212" s="452">
        <f t="shared" si="98"/>
        <v>0</v>
      </c>
      <c r="AU212" s="452">
        <f t="shared" si="98"/>
        <v>0</v>
      </c>
      <c r="AV212" s="452">
        <f t="shared" si="98"/>
        <v>0</v>
      </c>
      <c r="AW212" s="452">
        <f t="shared" si="98"/>
        <v>0</v>
      </c>
      <c r="AX212" s="452">
        <f t="shared" si="98"/>
        <v>0</v>
      </c>
      <c r="AY212" s="452">
        <f t="shared" si="98"/>
        <v>0</v>
      </c>
      <c r="AZ212" s="452">
        <f t="shared" si="98"/>
        <v>0</v>
      </c>
      <c r="BA212" s="452">
        <f t="shared" si="98"/>
        <v>0</v>
      </c>
      <c r="BB212" s="452">
        <f t="shared" si="98"/>
        <v>0</v>
      </c>
      <c r="BC212" s="452">
        <f t="shared" si="98"/>
        <v>0</v>
      </c>
      <c r="BD212" s="452">
        <f t="shared" si="98"/>
        <v>0</v>
      </c>
      <c r="BE212" s="452">
        <f t="shared" si="98"/>
        <v>0</v>
      </c>
      <c r="BF212" s="452">
        <f t="shared" si="98"/>
        <v>0</v>
      </c>
      <c r="BG212" s="452">
        <f t="shared" si="98"/>
        <v>0</v>
      </c>
      <c r="BH212" s="452">
        <f t="shared" si="98"/>
        <v>0</v>
      </c>
      <c r="BI212" s="452">
        <f t="shared" si="98"/>
        <v>0</v>
      </c>
    </row>
    <row r="213" spans="1:61">
      <c r="A213" s="448"/>
      <c r="B213" s="449"/>
      <c r="C213" s="449"/>
      <c r="D213" s="450"/>
      <c r="E213" s="452" t="s">
        <v>272</v>
      </c>
      <c r="F213" s="121">
        <f xml:space="preserve"> IF( F211, F212, 0)</f>
        <v>0</v>
      </c>
      <c r="G213" s="452" t="s">
        <v>105</v>
      </c>
      <c r="H213" s="451"/>
      <c r="I213" s="452"/>
      <c r="J213" s="451"/>
      <c r="K213" s="451"/>
      <c r="L213" s="451"/>
      <c r="M213" s="451"/>
      <c r="N213" s="451"/>
      <c r="O213" s="451"/>
      <c r="P213" s="451"/>
      <c r="Q213" s="451"/>
      <c r="R213" s="451"/>
      <c r="S213" s="451"/>
      <c r="T213" s="453"/>
      <c r="U213" s="453"/>
      <c r="V213" s="453"/>
      <c r="W213" s="453"/>
      <c r="X213" s="453"/>
      <c r="Y213" s="453"/>
      <c r="Z213" s="453"/>
      <c r="AA213" s="453"/>
      <c r="AB213" s="451"/>
      <c r="AC213" s="451"/>
      <c r="AD213" s="453"/>
      <c r="AE213" s="453"/>
      <c r="AF213" s="451"/>
      <c r="AG213" s="451"/>
      <c r="AH213" s="453"/>
      <c r="AI213" s="453"/>
      <c r="AJ213" s="451"/>
      <c r="AK213" s="451"/>
      <c r="AL213" s="453"/>
      <c r="AM213" s="453"/>
      <c r="AN213" s="451"/>
      <c r="AO213" s="451"/>
      <c r="AP213" s="453"/>
      <c r="AQ213" s="453"/>
      <c r="AR213" s="451"/>
      <c r="AS213" s="453"/>
      <c r="AT213" s="453"/>
      <c r="AU213" s="451"/>
      <c r="AV213" s="453"/>
      <c r="AW213" s="453"/>
      <c r="AX213" s="451"/>
      <c r="AY213" s="453"/>
      <c r="AZ213" s="453"/>
      <c r="BA213" s="451"/>
      <c r="BB213" s="453"/>
      <c r="BC213" s="453"/>
      <c r="BD213" s="451"/>
      <c r="BE213" s="453"/>
      <c r="BF213" s="453"/>
      <c r="BG213" s="451"/>
      <c r="BH213" s="453"/>
      <c r="BI213" s="453"/>
    </row>
    <row r="214" spans="1:61">
      <c r="A214" s="448"/>
      <c r="B214" s="449"/>
      <c r="C214" s="449"/>
      <c r="D214" s="450"/>
      <c r="E214" s="452"/>
      <c r="F214" s="452"/>
      <c r="G214" s="452"/>
      <c r="H214" s="451"/>
      <c r="I214" s="452"/>
      <c r="J214" s="451"/>
      <c r="K214" s="451"/>
      <c r="L214" s="451"/>
      <c r="M214" s="451"/>
      <c r="N214" s="451"/>
      <c r="O214" s="451"/>
      <c r="P214" s="451"/>
      <c r="Q214" s="451"/>
      <c r="R214" s="451"/>
      <c r="S214" s="451"/>
      <c r="T214" s="453"/>
      <c r="U214" s="453"/>
      <c r="V214" s="453"/>
      <c r="W214" s="453"/>
      <c r="X214" s="453"/>
      <c r="Y214" s="453"/>
      <c r="Z214" s="453"/>
      <c r="AA214" s="453"/>
      <c r="AB214" s="451"/>
      <c r="AC214" s="451"/>
      <c r="AD214" s="453"/>
      <c r="AE214" s="453"/>
      <c r="AF214" s="451"/>
      <c r="AG214" s="451"/>
      <c r="AH214" s="453"/>
      <c r="AI214" s="453"/>
      <c r="AJ214" s="451"/>
      <c r="AK214" s="451"/>
      <c r="AL214" s="453"/>
      <c r="AM214" s="453"/>
      <c r="AN214" s="451"/>
      <c r="AO214" s="451"/>
      <c r="AP214" s="453"/>
      <c r="AQ214" s="453"/>
      <c r="AR214" s="451"/>
      <c r="AS214" s="453"/>
      <c r="AT214" s="453"/>
      <c r="AU214" s="451"/>
      <c r="AV214" s="453"/>
      <c r="AW214" s="453"/>
      <c r="AX214" s="451"/>
      <c r="AY214" s="453"/>
      <c r="AZ214" s="453"/>
      <c r="BA214" s="451"/>
      <c r="BB214" s="453"/>
      <c r="BC214" s="453"/>
      <c r="BD214" s="451"/>
      <c r="BE214" s="453"/>
      <c r="BF214" s="453"/>
      <c r="BG214" s="451"/>
      <c r="BH214" s="453"/>
      <c r="BI214" s="453"/>
    </row>
    <row r="215" spans="1:61">
      <c r="A215" s="453"/>
      <c r="B215" s="454" t="s">
        <v>147</v>
      </c>
      <c r="C215" s="449"/>
      <c r="D215" s="455"/>
      <c r="E215" s="453"/>
      <c r="F215" s="453"/>
      <c r="G215" s="453"/>
      <c r="H215" s="453"/>
      <c r="I215" s="459"/>
      <c r="J215" s="453"/>
      <c r="K215" s="453"/>
      <c r="L215" s="453"/>
      <c r="M215" s="453"/>
      <c r="N215" s="453"/>
      <c r="O215" s="453"/>
      <c r="P215" s="453"/>
      <c r="Q215" s="453"/>
      <c r="R215" s="453"/>
      <c r="S215" s="453"/>
      <c r="T215" s="453"/>
      <c r="U215" s="453"/>
      <c r="V215" s="453"/>
      <c r="W215" s="453"/>
      <c r="X215" s="453"/>
      <c r="Y215" s="453"/>
      <c r="Z215" s="453"/>
      <c r="AA215" s="453"/>
      <c r="AB215" s="453"/>
      <c r="AC215" s="453"/>
      <c r="AD215" s="453"/>
      <c r="AE215" s="453"/>
      <c r="AF215" s="453"/>
      <c r="AG215" s="453"/>
      <c r="AH215" s="453"/>
      <c r="AI215" s="453"/>
      <c r="AJ215" s="453"/>
      <c r="AK215" s="453"/>
      <c r="AL215" s="453"/>
      <c r="AM215" s="453"/>
      <c r="AN215" s="453"/>
      <c r="AO215" s="453"/>
      <c r="AP215" s="453"/>
      <c r="AQ215" s="453"/>
      <c r="AR215" s="453"/>
      <c r="AS215" s="453"/>
      <c r="AT215" s="453"/>
      <c r="AU215" s="453"/>
      <c r="AV215" s="453"/>
      <c r="AW215" s="453"/>
      <c r="AX215" s="453"/>
      <c r="AY215" s="453"/>
      <c r="AZ215" s="453"/>
      <c r="BA215" s="453"/>
      <c r="BB215" s="453"/>
      <c r="BC215" s="453"/>
      <c r="BD215" s="453"/>
      <c r="BE215" s="453"/>
      <c r="BF215" s="453"/>
      <c r="BG215" s="453"/>
      <c r="BH215" s="453"/>
      <c r="BI215" s="453"/>
    </row>
    <row r="216" spans="1:61">
      <c r="A216" s="448"/>
      <c r="B216" s="449"/>
      <c r="C216" s="449"/>
      <c r="D216" s="450"/>
      <c r="E216" s="451"/>
      <c r="F216" s="451"/>
      <c r="G216" s="451"/>
      <c r="H216" s="451"/>
      <c r="I216" s="452"/>
      <c r="J216" s="451"/>
      <c r="K216" s="451"/>
      <c r="L216" s="451"/>
      <c r="M216" s="451"/>
      <c r="N216" s="451"/>
      <c r="O216" s="451"/>
      <c r="P216" s="451"/>
      <c r="Q216" s="451"/>
      <c r="R216" s="451"/>
      <c r="S216" s="451"/>
      <c r="T216" s="453"/>
      <c r="U216" s="453"/>
      <c r="V216" s="453"/>
      <c r="W216" s="453"/>
      <c r="X216" s="453"/>
      <c r="Y216" s="453"/>
      <c r="Z216" s="453"/>
      <c r="AA216" s="453"/>
      <c r="AB216" s="451"/>
      <c r="AC216" s="451"/>
      <c r="AD216" s="453"/>
      <c r="AE216" s="453"/>
      <c r="AF216" s="451"/>
      <c r="AG216" s="451"/>
      <c r="AH216" s="453"/>
      <c r="AI216" s="453"/>
      <c r="AJ216" s="451"/>
      <c r="AK216" s="451"/>
      <c r="AL216" s="453"/>
      <c r="AM216" s="453"/>
      <c r="AN216" s="451"/>
      <c r="AO216" s="451"/>
      <c r="AP216" s="453"/>
      <c r="AQ216" s="453"/>
      <c r="AR216" s="451"/>
      <c r="AS216" s="453"/>
      <c r="AT216" s="453"/>
      <c r="AU216" s="451"/>
      <c r="AV216" s="453"/>
      <c r="AW216" s="453"/>
      <c r="AX216" s="451"/>
      <c r="AY216" s="453"/>
      <c r="AZ216" s="453"/>
      <c r="BA216" s="451"/>
      <c r="BB216" s="453"/>
      <c r="BC216" s="453"/>
      <c r="BD216" s="451"/>
      <c r="BE216" s="453"/>
      <c r="BF216" s="453"/>
      <c r="BG216" s="451"/>
      <c r="BH216" s="453"/>
      <c r="BI216" s="453"/>
    </row>
    <row r="217" spans="1:61">
      <c r="A217" s="454"/>
      <c r="B217" s="449"/>
      <c r="C217" s="449"/>
      <c r="D217" s="455"/>
      <c r="E217" s="456" t="str">
        <f xml:space="preserve"> InpR!E$56</f>
        <v>Name/reference of export trade</v>
      </c>
      <c r="F217" s="456">
        <f xml:space="preserve"> InpR!F$56</f>
        <v>0</v>
      </c>
      <c r="G217" s="456" t="str">
        <f xml:space="preserve"> InpR!G$56</f>
        <v>Text</v>
      </c>
      <c r="H217" s="456">
        <f xml:space="preserve"> InpR!H$56</f>
        <v>0</v>
      </c>
      <c r="I217" s="456">
        <f xml:space="preserve"> InpR!I$56</f>
        <v>0</v>
      </c>
      <c r="J217" s="456">
        <f xml:space="preserve"> InpR!J$56</f>
        <v>0</v>
      </c>
      <c r="K217" s="456">
        <f xml:space="preserve"> InpR!K$56</f>
        <v>0</v>
      </c>
      <c r="L217" s="456">
        <f xml:space="preserve"> InpR!L$56</f>
        <v>0</v>
      </c>
      <c r="M217" s="456">
        <f xml:space="preserve"> InpR!M$56</f>
        <v>0</v>
      </c>
      <c r="N217" s="456">
        <f xml:space="preserve"> InpR!N$56</f>
        <v>0</v>
      </c>
      <c r="O217" s="456">
        <f xml:space="preserve"> InpR!O$56</f>
        <v>0</v>
      </c>
      <c r="P217" s="456">
        <f xml:space="preserve"> InpR!P$56</f>
        <v>0</v>
      </c>
      <c r="Q217" s="456">
        <f xml:space="preserve"> InpR!Q$56</f>
        <v>0</v>
      </c>
      <c r="R217" s="456">
        <f xml:space="preserve"> InpR!R$56</f>
        <v>0</v>
      </c>
      <c r="S217" s="456">
        <f xml:space="preserve"> InpR!S$56</f>
        <v>0</v>
      </c>
      <c r="T217" s="456">
        <f xml:space="preserve"> InpR!T$56</f>
        <v>0</v>
      </c>
      <c r="U217" s="456">
        <f xml:space="preserve"> InpR!U$56</f>
        <v>0</v>
      </c>
      <c r="V217" s="456">
        <f xml:space="preserve"> InpR!V$56</f>
        <v>0</v>
      </c>
      <c r="W217" s="456">
        <f xml:space="preserve"> InpR!W$56</f>
        <v>0</v>
      </c>
      <c r="X217" s="456">
        <f xml:space="preserve"> InpR!X$56</f>
        <v>0</v>
      </c>
      <c r="Y217" s="456">
        <f xml:space="preserve"> InpR!Y$56</f>
        <v>0</v>
      </c>
      <c r="Z217" s="456">
        <f xml:space="preserve"> InpR!Z$56</f>
        <v>0</v>
      </c>
      <c r="AA217" s="456">
        <f xml:space="preserve"> InpR!AA$56</f>
        <v>0</v>
      </c>
      <c r="AB217" s="456">
        <f xml:space="preserve"> InpR!AB$56</f>
        <v>0</v>
      </c>
      <c r="AC217" s="456">
        <f xml:space="preserve"> InpR!AC$56</f>
        <v>0</v>
      </c>
      <c r="AD217" s="456">
        <f xml:space="preserve"> InpR!AD$56</f>
        <v>0</v>
      </c>
      <c r="AE217" s="456">
        <f xml:space="preserve"> InpR!AE$56</f>
        <v>0</v>
      </c>
      <c r="AF217" s="456">
        <f xml:space="preserve"> InpR!AF$56</f>
        <v>0</v>
      </c>
      <c r="AG217" s="456">
        <f xml:space="preserve"> InpR!AG$56</f>
        <v>0</v>
      </c>
      <c r="AH217" s="456">
        <f xml:space="preserve"> InpR!AH$56</f>
        <v>0</v>
      </c>
      <c r="AI217" s="456">
        <f xml:space="preserve"> InpR!AI$56</f>
        <v>0</v>
      </c>
      <c r="AJ217" s="456">
        <f xml:space="preserve"> InpR!AJ$56</f>
        <v>0</v>
      </c>
      <c r="AK217" s="456">
        <f xml:space="preserve"> InpR!AK$56</f>
        <v>0</v>
      </c>
      <c r="AL217" s="456">
        <f xml:space="preserve"> InpR!AL$56</f>
        <v>0</v>
      </c>
      <c r="AM217" s="456">
        <f xml:space="preserve"> InpR!AM$56</f>
        <v>0</v>
      </c>
      <c r="AN217" s="456">
        <f xml:space="preserve"> InpR!AN$56</f>
        <v>0</v>
      </c>
      <c r="AO217" s="456">
        <f xml:space="preserve"> InpR!AO$56</f>
        <v>0</v>
      </c>
      <c r="AP217" s="456">
        <f xml:space="preserve"> InpR!AP$56</f>
        <v>0</v>
      </c>
      <c r="AQ217" s="456">
        <f xml:space="preserve"> InpR!AQ$56</f>
        <v>0</v>
      </c>
      <c r="AR217" s="456">
        <f xml:space="preserve"> InpR!AR$56</f>
        <v>0</v>
      </c>
      <c r="AS217" s="456">
        <f xml:space="preserve"> InpR!AS$56</f>
        <v>0</v>
      </c>
      <c r="AT217" s="456">
        <f xml:space="preserve"> InpR!AT$56</f>
        <v>0</v>
      </c>
      <c r="AU217" s="456">
        <f xml:space="preserve"> InpR!AU$56</f>
        <v>0</v>
      </c>
      <c r="AV217" s="456">
        <f xml:space="preserve"> InpR!AV$56</f>
        <v>0</v>
      </c>
      <c r="AW217" s="456">
        <f xml:space="preserve"> InpR!AW$56</f>
        <v>0</v>
      </c>
      <c r="AX217" s="456">
        <f xml:space="preserve"> InpR!AX$56</f>
        <v>0</v>
      </c>
      <c r="AY217" s="456">
        <f xml:space="preserve"> InpR!AY$56</f>
        <v>0</v>
      </c>
      <c r="AZ217" s="456">
        <f xml:space="preserve"> InpR!AZ$56</f>
        <v>0</v>
      </c>
      <c r="BA217" s="456">
        <f xml:space="preserve"> InpR!BA$56</f>
        <v>0</v>
      </c>
      <c r="BB217" s="456">
        <f xml:space="preserve"> InpR!BB$56</f>
        <v>0</v>
      </c>
      <c r="BC217" s="456">
        <f xml:space="preserve"> InpR!BC$56</f>
        <v>0</v>
      </c>
      <c r="BD217" s="456">
        <f xml:space="preserve"> InpR!BD$56</f>
        <v>0</v>
      </c>
      <c r="BE217" s="456">
        <f xml:space="preserve"> InpR!BE$56</f>
        <v>0</v>
      </c>
      <c r="BF217" s="456">
        <f xml:space="preserve"> InpR!BF$56</f>
        <v>0</v>
      </c>
      <c r="BG217" s="456">
        <f xml:space="preserve"> InpR!BG$56</f>
        <v>0</v>
      </c>
      <c r="BH217" s="456">
        <f xml:space="preserve"> InpR!BH$56</f>
        <v>0</v>
      </c>
      <c r="BI217" s="456">
        <f xml:space="preserve"> InpR!BI$56</f>
        <v>0</v>
      </c>
    </row>
    <row r="218" spans="1:61">
      <c r="A218" s="448"/>
      <c r="B218" s="449"/>
      <c r="C218" s="449"/>
      <c r="D218" s="450"/>
      <c r="E218" s="451"/>
      <c r="F218" s="451"/>
      <c r="G218" s="451"/>
      <c r="H218" s="451"/>
      <c r="I218" s="452"/>
      <c r="J218" s="451"/>
      <c r="K218" s="451"/>
      <c r="L218" s="451"/>
      <c r="M218" s="451"/>
      <c r="N218" s="451"/>
      <c r="O218" s="451"/>
      <c r="P218" s="451"/>
      <c r="Q218" s="451"/>
      <c r="R218" s="451"/>
      <c r="S218" s="451"/>
      <c r="T218" s="453"/>
      <c r="U218" s="453"/>
      <c r="V218" s="453"/>
      <c r="W218" s="453"/>
      <c r="X218" s="453"/>
      <c r="Y218" s="453"/>
      <c r="Z218" s="453"/>
      <c r="AA218" s="453"/>
      <c r="AB218" s="451"/>
      <c r="AC218" s="451"/>
      <c r="AD218" s="453"/>
      <c r="AE218" s="453"/>
      <c r="AF218" s="451"/>
      <c r="AG218" s="451"/>
      <c r="AH218" s="453"/>
      <c r="AI218" s="453"/>
      <c r="AJ218" s="451"/>
      <c r="AK218" s="451"/>
      <c r="AL218" s="453"/>
      <c r="AM218" s="453"/>
      <c r="AN218" s="451"/>
      <c r="AO218" s="451"/>
      <c r="AP218" s="453"/>
      <c r="AQ218" s="453"/>
      <c r="AR218" s="451"/>
      <c r="AS218" s="453"/>
      <c r="AT218" s="453"/>
      <c r="AU218" s="451"/>
      <c r="AV218" s="453"/>
      <c r="AW218" s="453"/>
      <c r="AX218" s="451"/>
      <c r="AY218" s="453"/>
      <c r="AZ218" s="453"/>
      <c r="BA218" s="451"/>
      <c r="BB218" s="453"/>
      <c r="BC218" s="453"/>
      <c r="BD218" s="451"/>
      <c r="BE218" s="453"/>
      <c r="BF218" s="453"/>
      <c r="BG218" s="451"/>
      <c r="BH218" s="453"/>
      <c r="BI218" s="453"/>
    </row>
    <row r="219" spans="1:61" ht="25" customHeight="1">
      <c r="A219" s="471"/>
      <c r="B219" s="466"/>
      <c r="C219" s="466"/>
      <c r="D219" s="472"/>
      <c r="E219" s="464" t="str">
        <f xml:space="preserve"> InpR!E$58</f>
        <v>Has the company produced a report to evidence that export 3 is a new export and complies with its Ofwat-approved trading and procurement code?</v>
      </c>
      <c r="F219" s="464" t="b">
        <f xml:space="preserve"> InpR!F$58</f>
        <v>1</v>
      </c>
      <c r="G219" s="464" t="str">
        <f xml:space="preserve"> InpR!G$58</f>
        <v>True/false</v>
      </c>
      <c r="H219" s="464">
        <f xml:space="preserve"> InpR!H$58</f>
        <v>0</v>
      </c>
      <c r="I219" s="464">
        <f xml:space="preserve"> InpR!I$58</f>
        <v>0</v>
      </c>
      <c r="J219" s="464">
        <f xml:space="preserve"> InpR!J$58</f>
        <v>0</v>
      </c>
      <c r="K219" s="464">
        <f xml:space="preserve"> InpR!K$58</f>
        <v>0</v>
      </c>
      <c r="L219" s="464">
        <f xml:space="preserve"> InpR!L$58</f>
        <v>0</v>
      </c>
      <c r="M219" s="464">
        <f xml:space="preserve"> InpR!M$58</f>
        <v>0</v>
      </c>
      <c r="N219" s="464">
        <f xml:space="preserve"> InpR!N$58</f>
        <v>0</v>
      </c>
      <c r="O219" s="464">
        <f xml:space="preserve"> InpR!O$58</f>
        <v>0</v>
      </c>
      <c r="P219" s="464">
        <f xml:space="preserve"> InpR!P$58</f>
        <v>0</v>
      </c>
      <c r="Q219" s="464">
        <f xml:space="preserve"> InpR!Q$58</f>
        <v>0</v>
      </c>
      <c r="R219" s="464">
        <f xml:space="preserve"> InpR!R$58</f>
        <v>0</v>
      </c>
      <c r="S219" s="464">
        <f xml:space="preserve"> InpR!S$58</f>
        <v>0</v>
      </c>
      <c r="T219" s="464">
        <f xml:space="preserve"> InpR!T$58</f>
        <v>0</v>
      </c>
      <c r="U219" s="464">
        <f xml:space="preserve"> InpR!U$58</f>
        <v>0</v>
      </c>
      <c r="V219" s="464">
        <f xml:space="preserve"> InpR!V$58</f>
        <v>0</v>
      </c>
      <c r="W219" s="464">
        <f xml:space="preserve"> InpR!W$58</f>
        <v>0</v>
      </c>
      <c r="X219" s="464">
        <f xml:space="preserve"> InpR!X$58</f>
        <v>0</v>
      </c>
      <c r="Y219" s="464">
        <f xml:space="preserve"> InpR!Y$58</f>
        <v>0</v>
      </c>
      <c r="Z219" s="464">
        <f xml:space="preserve"> InpR!Z$58</f>
        <v>0</v>
      </c>
      <c r="AA219" s="464">
        <f xml:space="preserve"> InpR!AA$58</f>
        <v>0</v>
      </c>
      <c r="AB219" s="464">
        <f xml:space="preserve"> InpR!AB$58</f>
        <v>0</v>
      </c>
      <c r="AC219" s="464">
        <f xml:space="preserve"> InpR!AC$58</f>
        <v>0</v>
      </c>
      <c r="AD219" s="464">
        <f xml:space="preserve"> InpR!AD$58</f>
        <v>0</v>
      </c>
      <c r="AE219" s="464">
        <f xml:space="preserve"> InpR!AE$58</f>
        <v>0</v>
      </c>
      <c r="AF219" s="464">
        <f xml:space="preserve"> InpR!AF$58</f>
        <v>0</v>
      </c>
      <c r="AG219" s="464">
        <f xml:space="preserve"> InpR!AG$58</f>
        <v>0</v>
      </c>
      <c r="AH219" s="464">
        <f xml:space="preserve"> InpR!AH$58</f>
        <v>0</v>
      </c>
      <c r="AI219" s="464">
        <f xml:space="preserve"> InpR!AI$58</f>
        <v>0</v>
      </c>
      <c r="AJ219" s="464">
        <f xml:space="preserve"> InpR!AJ$58</f>
        <v>0</v>
      </c>
      <c r="AK219" s="464">
        <f xml:space="preserve"> InpR!AK$58</f>
        <v>0</v>
      </c>
      <c r="AL219" s="464">
        <f xml:space="preserve"> InpR!AL$58</f>
        <v>0</v>
      </c>
      <c r="AM219" s="464">
        <f xml:space="preserve"> InpR!AM$58</f>
        <v>0</v>
      </c>
      <c r="AN219" s="464">
        <f xml:space="preserve"> InpR!AN$58</f>
        <v>0</v>
      </c>
      <c r="AO219" s="464">
        <f xml:space="preserve"> InpR!AO$58</f>
        <v>0</v>
      </c>
      <c r="AP219" s="464">
        <f xml:space="preserve"> InpR!AP$58</f>
        <v>0</v>
      </c>
      <c r="AQ219" s="464">
        <f xml:space="preserve"> InpR!AQ$58</f>
        <v>0</v>
      </c>
      <c r="AR219" s="464">
        <f xml:space="preserve"> InpR!AR$58</f>
        <v>0</v>
      </c>
      <c r="AS219" s="464">
        <f xml:space="preserve"> InpR!AS$58</f>
        <v>0</v>
      </c>
      <c r="AT219" s="464">
        <f xml:space="preserve"> InpR!AT$58</f>
        <v>0</v>
      </c>
      <c r="AU219" s="464">
        <f xml:space="preserve"> InpR!AU$58</f>
        <v>0</v>
      </c>
      <c r="AV219" s="464">
        <f xml:space="preserve"> InpR!AV$58</f>
        <v>0</v>
      </c>
      <c r="AW219" s="464">
        <f xml:space="preserve"> InpR!AW$58</f>
        <v>0</v>
      </c>
      <c r="AX219" s="464">
        <f xml:space="preserve"> InpR!AX$58</f>
        <v>0</v>
      </c>
      <c r="AY219" s="464">
        <f xml:space="preserve"> InpR!AY$58</f>
        <v>0</v>
      </c>
      <c r="AZ219" s="464">
        <f xml:space="preserve"> InpR!AZ$58</f>
        <v>0</v>
      </c>
      <c r="BA219" s="464">
        <f xml:space="preserve"> InpR!BA$58</f>
        <v>0</v>
      </c>
      <c r="BB219" s="464">
        <f xml:space="preserve"> InpR!BB$58</f>
        <v>0</v>
      </c>
      <c r="BC219" s="464">
        <f xml:space="preserve"> InpR!BC$58</f>
        <v>0</v>
      </c>
      <c r="BD219" s="464">
        <f xml:space="preserve"> InpR!BD$58</f>
        <v>0</v>
      </c>
      <c r="BE219" s="464">
        <f xml:space="preserve"> InpR!BE$58</f>
        <v>0</v>
      </c>
      <c r="BF219" s="464">
        <f xml:space="preserve"> InpR!BF$58</f>
        <v>0</v>
      </c>
      <c r="BG219" s="464">
        <f xml:space="preserve"> InpR!BG$58</f>
        <v>0</v>
      </c>
      <c r="BH219" s="464">
        <f xml:space="preserve"> InpR!BH$58</f>
        <v>0</v>
      </c>
      <c r="BI219" s="464">
        <f xml:space="preserve"> InpR!BI$58</f>
        <v>0</v>
      </c>
    </row>
    <row r="220" spans="1:61">
      <c r="A220" s="448"/>
      <c r="B220" s="449"/>
      <c r="C220" s="449"/>
      <c r="D220" s="450"/>
      <c r="E220" s="452"/>
      <c r="F220" s="451"/>
      <c r="G220" s="451"/>
      <c r="H220" s="451"/>
      <c r="I220" s="452"/>
      <c r="J220" s="451"/>
      <c r="K220" s="451"/>
      <c r="L220" s="451"/>
      <c r="M220" s="451"/>
      <c r="N220" s="451"/>
      <c r="O220" s="451"/>
      <c r="P220" s="451"/>
      <c r="Q220" s="451"/>
      <c r="R220" s="451"/>
      <c r="S220" s="451"/>
      <c r="T220" s="453"/>
      <c r="U220" s="453"/>
      <c r="V220" s="453"/>
      <c r="W220" s="453"/>
      <c r="X220" s="453"/>
      <c r="Y220" s="453"/>
      <c r="Z220" s="453"/>
      <c r="AA220" s="453"/>
      <c r="AB220" s="451"/>
      <c r="AC220" s="451"/>
      <c r="AD220" s="453"/>
      <c r="AE220" s="453"/>
      <c r="AF220" s="451"/>
      <c r="AG220" s="451"/>
      <c r="AH220" s="453"/>
      <c r="AI220" s="453"/>
      <c r="AJ220" s="451"/>
      <c r="AK220" s="451"/>
      <c r="AL220" s="453"/>
      <c r="AM220" s="453"/>
      <c r="AN220" s="451"/>
      <c r="AO220" s="451"/>
      <c r="AP220" s="453"/>
      <c r="AQ220" s="453"/>
      <c r="AR220" s="451"/>
      <c r="AS220" s="453"/>
      <c r="AT220" s="453"/>
      <c r="AU220" s="451"/>
      <c r="AV220" s="453"/>
      <c r="AW220" s="453"/>
      <c r="AX220" s="451"/>
      <c r="AY220" s="453"/>
      <c r="AZ220" s="453"/>
      <c r="BA220" s="451"/>
      <c r="BB220" s="453"/>
      <c r="BC220" s="453"/>
      <c r="BD220" s="451"/>
      <c r="BE220" s="453"/>
      <c r="BF220" s="453"/>
      <c r="BG220" s="451"/>
      <c r="BH220" s="453"/>
      <c r="BI220" s="453"/>
    </row>
    <row r="221" spans="1:61">
      <c r="A221" s="465"/>
      <c r="B221" s="466"/>
      <c r="C221" s="466"/>
      <c r="D221" s="467"/>
      <c r="E221" s="468" t="str">
        <f xml:space="preserve"> InpR!E$62</f>
        <v>Outturn revenue from export 3 (2017-18 FYA CPIH deflated)</v>
      </c>
      <c r="F221" s="468">
        <f xml:space="preserve"> InpR!F$62</f>
        <v>0</v>
      </c>
      <c r="G221" s="468" t="str">
        <f xml:space="preserve"> InpR!G$62</f>
        <v xml:space="preserve">£m </v>
      </c>
      <c r="H221" s="379">
        <f xml:space="preserve"> InpR!H$62</f>
        <v>0</v>
      </c>
      <c r="I221" s="379">
        <f xml:space="preserve"> InpR!I$62</f>
        <v>0</v>
      </c>
      <c r="J221" s="379">
        <f xml:space="preserve"> InpR!J$62</f>
        <v>0</v>
      </c>
      <c r="K221" s="379">
        <f xml:space="preserve"> InpR!K$62</f>
        <v>0</v>
      </c>
      <c r="L221" s="379">
        <f xml:space="preserve"> InpR!L$62</f>
        <v>0</v>
      </c>
      <c r="M221" s="379">
        <f xml:space="preserve"> InpR!M$62</f>
        <v>0</v>
      </c>
      <c r="N221" s="379">
        <f xml:space="preserve"> InpR!N$62</f>
        <v>0</v>
      </c>
      <c r="O221" s="379">
        <f xml:space="preserve"> InpR!O$62</f>
        <v>0</v>
      </c>
      <c r="P221" s="379">
        <f xml:space="preserve"> InpR!P$62</f>
        <v>0</v>
      </c>
      <c r="Q221" s="379">
        <f xml:space="preserve"> InpR!Q$62</f>
        <v>0</v>
      </c>
      <c r="R221" s="379">
        <f xml:space="preserve"> InpR!R$62</f>
        <v>0</v>
      </c>
      <c r="S221" s="379">
        <f xml:space="preserve"> InpR!S$62</f>
        <v>0</v>
      </c>
      <c r="T221" s="379">
        <f xml:space="preserve"> InpR!T$62</f>
        <v>0</v>
      </c>
      <c r="U221" s="379">
        <f xml:space="preserve"> InpR!U$62</f>
        <v>0</v>
      </c>
      <c r="V221" s="379">
        <f xml:space="preserve"> InpR!V$62</f>
        <v>0</v>
      </c>
      <c r="W221" s="379">
        <f xml:space="preserve"> InpR!W$62</f>
        <v>0</v>
      </c>
      <c r="X221" s="379">
        <f xml:space="preserve"> InpR!X$62</f>
        <v>0</v>
      </c>
      <c r="Y221" s="379">
        <f xml:space="preserve"> InpR!Y$62</f>
        <v>0</v>
      </c>
      <c r="Z221" s="379">
        <f xml:space="preserve"> InpR!Z$62</f>
        <v>0</v>
      </c>
      <c r="AA221" s="379">
        <f xml:space="preserve"> InpR!AA$62</f>
        <v>0</v>
      </c>
      <c r="AB221" s="379">
        <f xml:space="preserve"> InpR!AB$62</f>
        <v>0</v>
      </c>
      <c r="AC221" s="379">
        <f xml:space="preserve"> InpR!AC$62</f>
        <v>0</v>
      </c>
      <c r="AD221" s="379">
        <f xml:space="preserve"> InpR!AD$62</f>
        <v>0</v>
      </c>
      <c r="AE221" s="379">
        <f xml:space="preserve"> InpR!AE$62</f>
        <v>0</v>
      </c>
      <c r="AF221" s="379">
        <f xml:space="preserve"> InpR!AF$62</f>
        <v>0</v>
      </c>
      <c r="AG221" s="379">
        <f xml:space="preserve"> InpR!AG$62</f>
        <v>0</v>
      </c>
      <c r="AH221" s="379">
        <f xml:space="preserve"> InpR!AH$62</f>
        <v>0</v>
      </c>
      <c r="AI221" s="379">
        <f xml:space="preserve"> InpR!AI$62</f>
        <v>0</v>
      </c>
      <c r="AJ221" s="379">
        <f xml:space="preserve"> InpR!AJ$62</f>
        <v>0</v>
      </c>
      <c r="AK221" s="379">
        <f xml:space="preserve"> InpR!AK$62</f>
        <v>0</v>
      </c>
      <c r="AL221" s="379">
        <f xml:space="preserve"> InpR!AL$62</f>
        <v>0</v>
      </c>
      <c r="AM221" s="379">
        <f xml:space="preserve"> InpR!AM$62</f>
        <v>0</v>
      </c>
      <c r="AN221" s="379">
        <f xml:space="preserve"> InpR!AN$62</f>
        <v>0</v>
      </c>
      <c r="AO221" s="379">
        <f xml:space="preserve"> InpR!AO$62</f>
        <v>0</v>
      </c>
      <c r="AP221" s="379">
        <f xml:space="preserve"> InpR!AP$62</f>
        <v>0</v>
      </c>
      <c r="AQ221" s="379">
        <f xml:space="preserve"> InpR!AQ$62</f>
        <v>0</v>
      </c>
      <c r="AR221" s="379">
        <f xml:space="preserve"> InpR!AR$62</f>
        <v>0</v>
      </c>
      <c r="AS221" s="379">
        <f xml:space="preserve"> InpR!AS$62</f>
        <v>0</v>
      </c>
      <c r="AT221" s="379">
        <f xml:space="preserve"> InpR!AT$62</f>
        <v>0</v>
      </c>
      <c r="AU221" s="379">
        <f xml:space="preserve"> InpR!AU$62</f>
        <v>0</v>
      </c>
      <c r="AV221" s="379">
        <f xml:space="preserve"> InpR!AV$62</f>
        <v>0</v>
      </c>
      <c r="AW221" s="379">
        <f xml:space="preserve"> InpR!AW$62</f>
        <v>0</v>
      </c>
      <c r="AX221" s="379">
        <f xml:space="preserve"> InpR!AX$62</f>
        <v>0</v>
      </c>
      <c r="AY221" s="379">
        <f xml:space="preserve"> InpR!AY$62</f>
        <v>0</v>
      </c>
      <c r="AZ221" s="379">
        <f xml:space="preserve"> InpR!AZ$62</f>
        <v>0</v>
      </c>
      <c r="BA221" s="379">
        <f xml:space="preserve"> InpR!BA$62</f>
        <v>0</v>
      </c>
      <c r="BB221" s="379">
        <f xml:space="preserve"> InpR!BB$62</f>
        <v>0</v>
      </c>
      <c r="BC221" s="379">
        <f xml:space="preserve"> InpR!BC$62</f>
        <v>0</v>
      </c>
      <c r="BD221" s="379">
        <f xml:space="preserve"> InpR!BD$62</f>
        <v>0</v>
      </c>
      <c r="BE221" s="379">
        <f xml:space="preserve"> InpR!BE$62</f>
        <v>0</v>
      </c>
      <c r="BF221" s="379">
        <f xml:space="preserve"> InpR!BF$62</f>
        <v>0</v>
      </c>
      <c r="BG221" s="379">
        <f xml:space="preserve"> InpR!BG$62</f>
        <v>0</v>
      </c>
      <c r="BH221" s="379">
        <f xml:space="preserve"> InpR!BH$62</f>
        <v>0</v>
      </c>
      <c r="BI221" s="379">
        <f xml:space="preserve"> InpR!BI$62</f>
        <v>0</v>
      </c>
    </row>
    <row r="222" spans="1:61">
      <c r="A222" s="465"/>
      <c r="B222" s="466"/>
      <c r="C222" s="466"/>
      <c r="D222" s="467"/>
      <c r="E222" s="468" t="str">
        <f xml:space="preserve"> InpR!E$63</f>
        <v>Outturn cost (inclusive of return on capital) of export 3 (2017-18 FYA CPIH deflated)</v>
      </c>
      <c r="F222" s="468">
        <f xml:space="preserve"> InpR!F$63</f>
        <v>0</v>
      </c>
      <c r="G222" s="468" t="str">
        <f xml:space="preserve"> InpR!G$63</f>
        <v xml:space="preserve">£m </v>
      </c>
      <c r="H222" s="379">
        <f xml:space="preserve"> InpR!H$63</f>
        <v>0</v>
      </c>
      <c r="I222" s="379">
        <f xml:space="preserve"> InpR!I$63</f>
        <v>0</v>
      </c>
      <c r="J222" s="379">
        <f xml:space="preserve"> InpR!J$63</f>
        <v>0</v>
      </c>
      <c r="K222" s="379">
        <f xml:space="preserve"> InpR!K$63</f>
        <v>0</v>
      </c>
      <c r="L222" s="379">
        <f xml:space="preserve"> InpR!L$63</f>
        <v>0</v>
      </c>
      <c r="M222" s="379">
        <f xml:space="preserve"> InpR!M$63</f>
        <v>0</v>
      </c>
      <c r="N222" s="379">
        <f xml:space="preserve"> InpR!N$63</f>
        <v>0</v>
      </c>
      <c r="O222" s="379">
        <f xml:space="preserve"> InpR!O$63</f>
        <v>0</v>
      </c>
      <c r="P222" s="379">
        <f xml:space="preserve"> InpR!P$63</f>
        <v>0</v>
      </c>
      <c r="Q222" s="379">
        <f xml:space="preserve"> InpR!Q$63</f>
        <v>0</v>
      </c>
      <c r="R222" s="379">
        <f xml:space="preserve"> InpR!R$63</f>
        <v>0</v>
      </c>
      <c r="S222" s="379">
        <f xml:space="preserve"> InpR!S$63</f>
        <v>0</v>
      </c>
      <c r="T222" s="379">
        <f xml:space="preserve"> InpR!T$63</f>
        <v>0</v>
      </c>
      <c r="U222" s="379">
        <f xml:space="preserve"> InpR!U$63</f>
        <v>0</v>
      </c>
      <c r="V222" s="379">
        <f xml:space="preserve"> InpR!V$63</f>
        <v>0</v>
      </c>
      <c r="W222" s="379">
        <f xml:space="preserve"> InpR!W$63</f>
        <v>0</v>
      </c>
      <c r="X222" s="379">
        <f xml:space="preserve"> InpR!X$63</f>
        <v>0</v>
      </c>
      <c r="Y222" s="379">
        <f xml:space="preserve"> InpR!Y$63</f>
        <v>0</v>
      </c>
      <c r="Z222" s="379">
        <f xml:space="preserve"> InpR!Z$63</f>
        <v>0</v>
      </c>
      <c r="AA222" s="379">
        <f xml:space="preserve"> InpR!AA$63</f>
        <v>0</v>
      </c>
      <c r="AB222" s="379">
        <f xml:space="preserve"> InpR!AB$63</f>
        <v>0</v>
      </c>
      <c r="AC222" s="379">
        <f xml:space="preserve"> InpR!AC$63</f>
        <v>0</v>
      </c>
      <c r="AD222" s="379">
        <f xml:space="preserve"> InpR!AD$63</f>
        <v>0</v>
      </c>
      <c r="AE222" s="379">
        <f xml:space="preserve"> InpR!AE$63</f>
        <v>0</v>
      </c>
      <c r="AF222" s="379">
        <f xml:space="preserve"> InpR!AF$63</f>
        <v>0</v>
      </c>
      <c r="AG222" s="379">
        <f xml:space="preserve"> InpR!AG$63</f>
        <v>0</v>
      </c>
      <c r="AH222" s="379">
        <f xml:space="preserve"> InpR!AH$63</f>
        <v>0</v>
      </c>
      <c r="AI222" s="379">
        <f xml:space="preserve"> InpR!AI$63</f>
        <v>0</v>
      </c>
      <c r="AJ222" s="379">
        <f xml:space="preserve"> InpR!AJ$63</f>
        <v>0</v>
      </c>
      <c r="AK222" s="379">
        <f xml:space="preserve"> InpR!AK$63</f>
        <v>0</v>
      </c>
      <c r="AL222" s="379">
        <f xml:space="preserve"> InpR!AL$63</f>
        <v>0</v>
      </c>
      <c r="AM222" s="379">
        <f xml:space="preserve"> InpR!AM$63</f>
        <v>0</v>
      </c>
      <c r="AN222" s="379">
        <f xml:space="preserve"> InpR!AN$63</f>
        <v>0</v>
      </c>
      <c r="AO222" s="379">
        <f xml:space="preserve"> InpR!AO$63</f>
        <v>0</v>
      </c>
      <c r="AP222" s="379">
        <f xml:space="preserve"> InpR!AP$63</f>
        <v>0</v>
      </c>
      <c r="AQ222" s="379">
        <f xml:space="preserve"> InpR!AQ$63</f>
        <v>0</v>
      </c>
      <c r="AR222" s="379">
        <f xml:space="preserve"> InpR!AR$63</f>
        <v>0</v>
      </c>
      <c r="AS222" s="379">
        <f xml:space="preserve"> InpR!AS$63</f>
        <v>0</v>
      </c>
      <c r="AT222" s="379">
        <f xml:space="preserve"> InpR!AT$63</f>
        <v>0</v>
      </c>
      <c r="AU222" s="379">
        <f xml:space="preserve"> InpR!AU$63</f>
        <v>0</v>
      </c>
      <c r="AV222" s="379">
        <f xml:space="preserve"> InpR!AV$63</f>
        <v>0</v>
      </c>
      <c r="AW222" s="379">
        <f xml:space="preserve"> InpR!AW$63</f>
        <v>0</v>
      </c>
      <c r="AX222" s="379">
        <f xml:space="preserve"> InpR!AX$63</f>
        <v>0</v>
      </c>
      <c r="AY222" s="379">
        <f xml:space="preserve"> InpR!AY$63</f>
        <v>0</v>
      </c>
      <c r="AZ222" s="379">
        <f xml:space="preserve"> InpR!AZ$63</f>
        <v>0</v>
      </c>
      <c r="BA222" s="379">
        <f xml:space="preserve"> InpR!BA$63</f>
        <v>0</v>
      </c>
      <c r="BB222" s="379">
        <f xml:space="preserve"> InpR!BB$63</f>
        <v>0</v>
      </c>
      <c r="BC222" s="379">
        <f xml:space="preserve"> InpR!BC$63</f>
        <v>0</v>
      </c>
      <c r="BD222" s="379">
        <f xml:space="preserve"> InpR!BD$63</f>
        <v>0</v>
      </c>
      <c r="BE222" s="379">
        <f xml:space="preserve"> InpR!BE$63</f>
        <v>0</v>
      </c>
      <c r="BF222" s="379">
        <f xml:space="preserve"> InpR!BF$63</f>
        <v>0</v>
      </c>
      <c r="BG222" s="379">
        <f xml:space="preserve"> InpR!BG$63</f>
        <v>0</v>
      </c>
      <c r="BH222" s="379">
        <f xml:space="preserve"> InpR!BH$63</f>
        <v>0</v>
      </c>
      <c r="BI222" s="379">
        <f xml:space="preserve"> InpR!BI$63</f>
        <v>0</v>
      </c>
    </row>
    <row r="223" spans="1:61">
      <c r="A223" s="454"/>
      <c r="B223" s="449"/>
      <c r="C223" s="449"/>
      <c r="D223" s="455"/>
      <c r="E223" s="459" t="s">
        <v>273</v>
      </c>
      <c r="F223" s="453"/>
      <c r="G223" s="453" t="s">
        <v>105</v>
      </c>
      <c r="H223" s="141">
        <f xml:space="preserve"> SUM( K223:BI223 )</f>
        <v>0</v>
      </c>
      <c r="I223" s="123"/>
      <c r="J223" s="123">
        <f xml:space="preserve"> J221 - J222</f>
        <v>0</v>
      </c>
      <c r="K223" s="123">
        <f xml:space="preserve"> K221 - K222</f>
        <v>0</v>
      </c>
      <c r="L223" s="123">
        <f t="shared" ref="L223:BI223" si="99" xml:space="preserve"> L221 - L222</f>
        <v>0</v>
      </c>
      <c r="M223" s="123">
        <f t="shared" si="99"/>
        <v>0</v>
      </c>
      <c r="N223" s="123">
        <f t="shared" si="99"/>
        <v>0</v>
      </c>
      <c r="O223" s="123">
        <f t="shared" si="99"/>
        <v>0</v>
      </c>
      <c r="P223" s="123">
        <f t="shared" si="99"/>
        <v>0</v>
      </c>
      <c r="Q223" s="123">
        <f t="shared" si="99"/>
        <v>0</v>
      </c>
      <c r="R223" s="123">
        <f t="shared" si="99"/>
        <v>0</v>
      </c>
      <c r="S223" s="123">
        <f t="shared" si="99"/>
        <v>0</v>
      </c>
      <c r="T223" s="123">
        <f t="shared" si="99"/>
        <v>0</v>
      </c>
      <c r="U223" s="123">
        <f t="shared" si="99"/>
        <v>0</v>
      </c>
      <c r="V223" s="123">
        <f t="shared" si="99"/>
        <v>0</v>
      </c>
      <c r="W223" s="123">
        <f t="shared" si="99"/>
        <v>0</v>
      </c>
      <c r="X223" s="123">
        <f t="shared" si="99"/>
        <v>0</v>
      </c>
      <c r="Y223" s="123">
        <f t="shared" si="99"/>
        <v>0</v>
      </c>
      <c r="Z223" s="123">
        <f t="shared" si="99"/>
        <v>0</v>
      </c>
      <c r="AA223" s="123">
        <f t="shared" si="99"/>
        <v>0</v>
      </c>
      <c r="AB223" s="123">
        <f t="shared" si="99"/>
        <v>0</v>
      </c>
      <c r="AC223" s="123">
        <f t="shared" si="99"/>
        <v>0</v>
      </c>
      <c r="AD223" s="123">
        <f t="shared" si="99"/>
        <v>0</v>
      </c>
      <c r="AE223" s="123">
        <f t="shared" si="99"/>
        <v>0</v>
      </c>
      <c r="AF223" s="123">
        <f t="shared" si="99"/>
        <v>0</v>
      </c>
      <c r="AG223" s="123">
        <f t="shared" si="99"/>
        <v>0</v>
      </c>
      <c r="AH223" s="123">
        <f t="shared" si="99"/>
        <v>0</v>
      </c>
      <c r="AI223" s="123">
        <f t="shared" si="99"/>
        <v>0</v>
      </c>
      <c r="AJ223" s="123">
        <f t="shared" si="99"/>
        <v>0</v>
      </c>
      <c r="AK223" s="123">
        <f t="shared" si="99"/>
        <v>0</v>
      </c>
      <c r="AL223" s="123">
        <f t="shared" si="99"/>
        <v>0</v>
      </c>
      <c r="AM223" s="123">
        <f t="shared" si="99"/>
        <v>0</v>
      </c>
      <c r="AN223" s="123">
        <f t="shared" si="99"/>
        <v>0</v>
      </c>
      <c r="AO223" s="123">
        <f t="shared" si="99"/>
        <v>0</v>
      </c>
      <c r="AP223" s="123">
        <f t="shared" si="99"/>
        <v>0</v>
      </c>
      <c r="AQ223" s="123">
        <f t="shared" si="99"/>
        <v>0</v>
      </c>
      <c r="AR223" s="123">
        <f t="shared" si="99"/>
        <v>0</v>
      </c>
      <c r="AS223" s="123">
        <f t="shared" si="99"/>
        <v>0</v>
      </c>
      <c r="AT223" s="123">
        <f t="shared" si="99"/>
        <v>0</v>
      </c>
      <c r="AU223" s="123">
        <f t="shared" si="99"/>
        <v>0</v>
      </c>
      <c r="AV223" s="123">
        <f t="shared" si="99"/>
        <v>0</v>
      </c>
      <c r="AW223" s="123">
        <f t="shared" si="99"/>
        <v>0</v>
      </c>
      <c r="AX223" s="123">
        <f t="shared" si="99"/>
        <v>0</v>
      </c>
      <c r="AY223" s="123">
        <f t="shared" si="99"/>
        <v>0</v>
      </c>
      <c r="AZ223" s="123">
        <f t="shared" si="99"/>
        <v>0</v>
      </c>
      <c r="BA223" s="123">
        <f t="shared" si="99"/>
        <v>0</v>
      </c>
      <c r="BB223" s="123">
        <f t="shared" si="99"/>
        <v>0</v>
      </c>
      <c r="BC223" s="123">
        <f t="shared" si="99"/>
        <v>0</v>
      </c>
      <c r="BD223" s="123">
        <f t="shared" si="99"/>
        <v>0</v>
      </c>
      <c r="BE223" s="123">
        <f t="shared" si="99"/>
        <v>0</v>
      </c>
      <c r="BF223" s="123">
        <f t="shared" si="99"/>
        <v>0</v>
      </c>
      <c r="BG223" s="123">
        <f t="shared" si="99"/>
        <v>0</v>
      </c>
      <c r="BH223" s="123">
        <f t="shared" si="99"/>
        <v>0</v>
      </c>
      <c r="BI223" s="123">
        <f t="shared" si="99"/>
        <v>0</v>
      </c>
    </row>
    <row r="224" spans="1:61">
      <c r="A224" s="448"/>
      <c r="B224" s="449"/>
      <c r="C224" s="449"/>
      <c r="D224" s="450"/>
      <c r="E224" s="452"/>
      <c r="F224" s="451"/>
      <c r="G224" s="451"/>
      <c r="H224" s="451"/>
      <c r="I224" s="452"/>
      <c r="J224" s="451"/>
      <c r="K224" s="452"/>
      <c r="L224" s="452"/>
      <c r="M224" s="452"/>
      <c r="N224" s="452"/>
      <c r="O224" s="452"/>
      <c r="P224" s="452"/>
      <c r="Q224" s="452"/>
      <c r="R224" s="452"/>
      <c r="S224" s="452"/>
      <c r="T224" s="452"/>
      <c r="U224" s="452"/>
      <c r="V224" s="452"/>
      <c r="W224" s="452"/>
      <c r="X224" s="452"/>
      <c r="Y224" s="452"/>
      <c r="Z224" s="452"/>
      <c r="AA224" s="452"/>
      <c r="AB224" s="452"/>
      <c r="AC224" s="452"/>
      <c r="AD224" s="452"/>
      <c r="AE224" s="452"/>
      <c r="AF224" s="452"/>
      <c r="AG224" s="452"/>
      <c r="AH224" s="452"/>
      <c r="AI224" s="452"/>
      <c r="AJ224" s="452"/>
      <c r="AK224" s="452"/>
      <c r="AL224" s="452"/>
      <c r="AM224" s="452"/>
      <c r="AN224" s="452"/>
      <c r="AO224" s="452"/>
      <c r="AP224" s="452"/>
      <c r="AQ224" s="452"/>
      <c r="AR224" s="452"/>
      <c r="AS224" s="452"/>
      <c r="AT224" s="452"/>
      <c r="AU224" s="452"/>
      <c r="AV224" s="452"/>
      <c r="AW224" s="452"/>
      <c r="AX224" s="452"/>
      <c r="AY224" s="452"/>
      <c r="AZ224" s="452"/>
      <c r="BA224" s="452"/>
      <c r="BB224" s="452"/>
      <c r="BC224" s="452"/>
      <c r="BD224" s="452"/>
      <c r="BE224" s="452"/>
      <c r="BF224" s="452"/>
      <c r="BG224" s="452"/>
      <c r="BH224" s="452"/>
      <c r="BI224" s="452"/>
    </row>
    <row r="225" spans="1:61">
      <c r="A225" s="448"/>
      <c r="B225" s="449"/>
      <c r="C225" s="449"/>
      <c r="D225" s="450"/>
      <c r="E225" s="452" t="str">
        <f t="shared" ref="E225:AJ225" si="100" xml:space="preserve"> E$223</f>
        <v>Economic profit for export 3 (2017-18 FYA CPIH deflated)</v>
      </c>
      <c r="F225" s="452">
        <f t="shared" si="100"/>
        <v>0</v>
      </c>
      <c r="G225" s="452" t="str">
        <f t="shared" si="100"/>
        <v>£m</v>
      </c>
      <c r="H225" s="121">
        <f t="shared" si="100"/>
        <v>0</v>
      </c>
      <c r="I225" s="452">
        <f t="shared" si="100"/>
        <v>0</v>
      </c>
      <c r="J225" s="121">
        <f t="shared" si="100"/>
        <v>0</v>
      </c>
      <c r="K225" s="121">
        <f t="shared" si="100"/>
        <v>0</v>
      </c>
      <c r="L225" s="121">
        <f t="shared" si="100"/>
        <v>0</v>
      </c>
      <c r="M225" s="121">
        <f t="shared" si="100"/>
        <v>0</v>
      </c>
      <c r="N225" s="121">
        <f t="shared" si="100"/>
        <v>0</v>
      </c>
      <c r="O225" s="121">
        <f t="shared" si="100"/>
        <v>0</v>
      </c>
      <c r="P225" s="121">
        <f t="shared" si="100"/>
        <v>0</v>
      </c>
      <c r="Q225" s="121">
        <f t="shared" si="100"/>
        <v>0</v>
      </c>
      <c r="R225" s="121">
        <f t="shared" si="100"/>
        <v>0</v>
      </c>
      <c r="S225" s="121">
        <f t="shared" si="100"/>
        <v>0</v>
      </c>
      <c r="T225" s="121">
        <f t="shared" si="100"/>
        <v>0</v>
      </c>
      <c r="U225" s="121">
        <f t="shared" si="100"/>
        <v>0</v>
      </c>
      <c r="V225" s="121">
        <f t="shared" si="100"/>
        <v>0</v>
      </c>
      <c r="W225" s="121">
        <f t="shared" si="100"/>
        <v>0</v>
      </c>
      <c r="X225" s="121">
        <f t="shared" si="100"/>
        <v>0</v>
      </c>
      <c r="Y225" s="121">
        <f t="shared" si="100"/>
        <v>0</v>
      </c>
      <c r="Z225" s="121">
        <f t="shared" si="100"/>
        <v>0</v>
      </c>
      <c r="AA225" s="121">
        <f t="shared" si="100"/>
        <v>0</v>
      </c>
      <c r="AB225" s="121">
        <f t="shared" si="100"/>
        <v>0</v>
      </c>
      <c r="AC225" s="121">
        <f t="shared" si="100"/>
        <v>0</v>
      </c>
      <c r="AD225" s="121">
        <f t="shared" si="100"/>
        <v>0</v>
      </c>
      <c r="AE225" s="121">
        <f t="shared" si="100"/>
        <v>0</v>
      </c>
      <c r="AF225" s="121">
        <f t="shared" si="100"/>
        <v>0</v>
      </c>
      <c r="AG225" s="121">
        <f t="shared" si="100"/>
        <v>0</v>
      </c>
      <c r="AH225" s="121">
        <f t="shared" si="100"/>
        <v>0</v>
      </c>
      <c r="AI225" s="121">
        <f t="shared" si="100"/>
        <v>0</v>
      </c>
      <c r="AJ225" s="121">
        <f t="shared" si="100"/>
        <v>0</v>
      </c>
      <c r="AK225" s="121">
        <f t="shared" ref="AK225:BI225" si="101" xml:space="preserve"> AK$223</f>
        <v>0</v>
      </c>
      <c r="AL225" s="121">
        <f t="shared" si="101"/>
        <v>0</v>
      </c>
      <c r="AM225" s="121">
        <f t="shared" si="101"/>
        <v>0</v>
      </c>
      <c r="AN225" s="121">
        <f t="shared" si="101"/>
        <v>0</v>
      </c>
      <c r="AO225" s="121">
        <f t="shared" si="101"/>
        <v>0</v>
      </c>
      <c r="AP225" s="121">
        <f t="shared" si="101"/>
        <v>0</v>
      </c>
      <c r="AQ225" s="121">
        <f t="shared" si="101"/>
        <v>0</v>
      </c>
      <c r="AR225" s="121">
        <f t="shared" si="101"/>
        <v>0</v>
      </c>
      <c r="AS225" s="121">
        <f t="shared" si="101"/>
        <v>0</v>
      </c>
      <c r="AT225" s="121">
        <f t="shared" si="101"/>
        <v>0</v>
      </c>
      <c r="AU225" s="121">
        <f t="shared" si="101"/>
        <v>0</v>
      </c>
      <c r="AV225" s="121">
        <f t="shared" si="101"/>
        <v>0</v>
      </c>
      <c r="AW225" s="121">
        <f t="shared" si="101"/>
        <v>0</v>
      </c>
      <c r="AX225" s="121">
        <f t="shared" si="101"/>
        <v>0</v>
      </c>
      <c r="AY225" s="121">
        <f t="shared" si="101"/>
        <v>0</v>
      </c>
      <c r="AZ225" s="121">
        <f t="shared" si="101"/>
        <v>0</v>
      </c>
      <c r="BA225" s="121">
        <f t="shared" si="101"/>
        <v>0</v>
      </c>
      <c r="BB225" s="121">
        <f t="shared" si="101"/>
        <v>0</v>
      </c>
      <c r="BC225" s="121">
        <f t="shared" si="101"/>
        <v>0</v>
      </c>
      <c r="BD225" s="121">
        <f t="shared" si="101"/>
        <v>0</v>
      </c>
      <c r="BE225" s="121">
        <f t="shared" si="101"/>
        <v>0</v>
      </c>
      <c r="BF225" s="121">
        <f t="shared" si="101"/>
        <v>0</v>
      </c>
      <c r="BG225" s="121">
        <f t="shared" si="101"/>
        <v>0</v>
      </c>
      <c r="BH225" s="121">
        <f t="shared" si="101"/>
        <v>0</v>
      </c>
      <c r="BI225" s="121">
        <f t="shared" si="101"/>
        <v>0</v>
      </c>
    </row>
    <row r="226" spans="1:61">
      <c r="A226" s="460"/>
      <c r="B226" s="461"/>
      <c r="C226" s="461"/>
      <c r="D226" s="462"/>
      <c r="E226" s="452" t="str">
        <f xml:space="preserve"> E$16</f>
        <v>Discount factor for year</v>
      </c>
      <c r="F226" s="452">
        <f t="shared" ref="F226:BI226" si="102" xml:space="preserve"> F$16</f>
        <v>0</v>
      </c>
      <c r="G226" s="452" t="str">
        <f t="shared" si="102"/>
        <v>Factor</v>
      </c>
      <c r="H226" s="452">
        <f t="shared" si="102"/>
        <v>0</v>
      </c>
      <c r="I226" s="452">
        <f t="shared" si="102"/>
        <v>0</v>
      </c>
      <c r="J226" s="121">
        <f t="shared" si="102"/>
        <v>1</v>
      </c>
      <c r="K226" s="121">
        <f t="shared" si="102"/>
        <v>1</v>
      </c>
      <c r="L226" s="121">
        <f t="shared" si="102"/>
        <v>1</v>
      </c>
      <c r="M226" s="121">
        <f t="shared" si="102"/>
        <v>1</v>
      </c>
      <c r="N226" s="121">
        <f t="shared" si="102"/>
        <v>1</v>
      </c>
      <c r="O226" s="121">
        <f t="shared" si="102"/>
        <v>1</v>
      </c>
      <c r="P226" s="121">
        <f t="shared" si="102"/>
        <v>1</v>
      </c>
      <c r="Q226" s="121">
        <f t="shared" si="102"/>
        <v>1</v>
      </c>
      <c r="R226" s="121">
        <f t="shared" si="102"/>
        <v>1</v>
      </c>
      <c r="S226" s="121">
        <f t="shared" si="102"/>
        <v>1</v>
      </c>
      <c r="T226" s="121">
        <f t="shared" si="102"/>
        <v>1</v>
      </c>
      <c r="U226" s="121">
        <f t="shared" si="102"/>
        <v>1</v>
      </c>
      <c r="V226" s="121">
        <f t="shared" si="102"/>
        <v>1</v>
      </c>
      <c r="W226" s="121">
        <f t="shared" si="102"/>
        <v>1</v>
      </c>
      <c r="X226" s="121">
        <f t="shared" si="102"/>
        <v>1</v>
      </c>
      <c r="Y226" s="121">
        <f t="shared" si="102"/>
        <v>1</v>
      </c>
      <c r="Z226" s="121">
        <f t="shared" si="102"/>
        <v>1</v>
      </c>
      <c r="AA226" s="121">
        <f t="shared" si="102"/>
        <v>1</v>
      </c>
      <c r="AB226" s="121">
        <f t="shared" si="102"/>
        <v>1</v>
      </c>
      <c r="AC226" s="121">
        <f t="shared" si="102"/>
        <v>1</v>
      </c>
      <c r="AD226" s="121">
        <f t="shared" si="102"/>
        <v>1</v>
      </c>
      <c r="AE226" s="121">
        <f t="shared" si="102"/>
        <v>1</v>
      </c>
      <c r="AF226" s="121">
        <f t="shared" si="102"/>
        <v>1</v>
      </c>
      <c r="AG226" s="121">
        <f t="shared" si="102"/>
        <v>1</v>
      </c>
      <c r="AH226" s="121">
        <f t="shared" si="102"/>
        <v>1</v>
      </c>
      <c r="AI226" s="121">
        <f t="shared" si="102"/>
        <v>1</v>
      </c>
      <c r="AJ226" s="121">
        <f t="shared" si="102"/>
        <v>1</v>
      </c>
      <c r="AK226" s="121">
        <f t="shared" si="102"/>
        <v>1</v>
      </c>
      <c r="AL226" s="121">
        <f t="shared" si="102"/>
        <v>1</v>
      </c>
      <c r="AM226" s="121">
        <f t="shared" si="102"/>
        <v>1</v>
      </c>
      <c r="AN226" s="121">
        <f t="shared" si="102"/>
        <v>1</v>
      </c>
      <c r="AO226" s="121">
        <f t="shared" si="102"/>
        <v>1</v>
      </c>
      <c r="AP226" s="121">
        <f t="shared" si="102"/>
        <v>1</v>
      </c>
      <c r="AQ226" s="121">
        <f t="shared" si="102"/>
        <v>1</v>
      </c>
      <c r="AR226" s="121">
        <f t="shared" si="102"/>
        <v>1</v>
      </c>
      <c r="AS226" s="121">
        <f t="shared" si="102"/>
        <v>1</v>
      </c>
      <c r="AT226" s="121">
        <f t="shared" si="102"/>
        <v>1</v>
      </c>
      <c r="AU226" s="121">
        <f t="shared" si="102"/>
        <v>1</v>
      </c>
      <c r="AV226" s="121">
        <f t="shared" si="102"/>
        <v>1</v>
      </c>
      <c r="AW226" s="121">
        <f t="shared" si="102"/>
        <v>1</v>
      </c>
      <c r="AX226" s="121">
        <f t="shared" si="102"/>
        <v>1</v>
      </c>
      <c r="AY226" s="121">
        <f t="shared" si="102"/>
        <v>1</v>
      </c>
      <c r="AZ226" s="121">
        <f t="shared" si="102"/>
        <v>1</v>
      </c>
      <c r="BA226" s="121">
        <f t="shared" si="102"/>
        <v>1</v>
      </c>
      <c r="BB226" s="121">
        <f t="shared" si="102"/>
        <v>1</v>
      </c>
      <c r="BC226" s="121">
        <f t="shared" si="102"/>
        <v>1</v>
      </c>
      <c r="BD226" s="121">
        <f t="shared" si="102"/>
        <v>1</v>
      </c>
      <c r="BE226" s="121">
        <f t="shared" si="102"/>
        <v>1</v>
      </c>
      <c r="BF226" s="121">
        <f t="shared" si="102"/>
        <v>1</v>
      </c>
      <c r="BG226" s="121">
        <f t="shared" si="102"/>
        <v>1</v>
      </c>
      <c r="BH226" s="121">
        <f t="shared" si="102"/>
        <v>1</v>
      </c>
      <c r="BI226" s="121">
        <f t="shared" si="102"/>
        <v>1</v>
      </c>
    </row>
    <row r="227" spans="1:61">
      <c r="A227" s="448"/>
      <c r="B227" s="449"/>
      <c r="C227" s="449"/>
      <c r="D227" s="450"/>
      <c r="E227" s="452" t="s">
        <v>274</v>
      </c>
      <c r="F227" s="451"/>
      <c r="G227" s="451" t="s">
        <v>105</v>
      </c>
      <c r="H227" s="121">
        <f>SUM(K227:BI227)</f>
        <v>0</v>
      </c>
      <c r="I227" s="121"/>
      <c r="J227" s="121">
        <f xml:space="preserve"> J225 * J226</f>
        <v>0</v>
      </c>
      <c r="K227" s="121">
        <f t="shared" ref="K227:BI227" si="103" xml:space="preserve"> K225 * K226</f>
        <v>0</v>
      </c>
      <c r="L227" s="121">
        <f t="shared" si="103"/>
        <v>0</v>
      </c>
      <c r="M227" s="121">
        <f t="shared" si="103"/>
        <v>0</v>
      </c>
      <c r="N227" s="121">
        <f t="shared" si="103"/>
        <v>0</v>
      </c>
      <c r="O227" s="121">
        <f t="shared" si="103"/>
        <v>0</v>
      </c>
      <c r="P227" s="121">
        <f t="shared" si="103"/>
        <v>0</v>
      </c>
      <c r="Q227" s="121">
        <f t="shared" si="103"/>
        <v>0</v>
      </c>
      <c r="R227" s="121">
        <f t="shared" si="103"/>
        <v>0</v>
      </c>
      <c r="S227" s="121">
        <f t="shared" si="103"/>
        <v>0</v>
      </c>
      <c r="T227" s="121">
        <f t="shared" si="103"/>
        <v>0</v>
      </c>
      <c r="U227" s="121">
        <f t="shared" si="103"/>
        <v>0</v>
      </c>
      <c r="V227" s="121">
        <f t="shared" si="103"/>
        <v>0</v>
      </c>
      <c r="W227" s="121">
        <f t="shared" si="103"/>
        <v>0</v>
      </c>
      <c r="X227" s="121">
        <f t="shared" si="103"/>
        <v>0</v>
      </c>
      <c r="Y227" s="121">
        <f t="shared" si="103"/>
        <v>0</v>
      </c>
      <c r="Z227" s="121">
        <f t="shared" si="103"/>
        <v>0</v>
      </c>
      <c r="AA227" s="121">
        <f t="shared" si="103"/>
        <v>0</v>
      </c>
      <c r="AB227" s="121">
        <f t="shared" si="103"/>
        <v>0</v>
      </c>
      <c r="AC227" s="121">
        <f t="shared" si="103"/>
        <v>0</v>
      </c>
      <c r="AD227" s="121">
        <f t="shared" si="103"/>
        <v>0</v>
      </c>
      <c r="AE227" s="121">
        <f t="shared" si="103"/>
        <v>0</v>
      </c>
      <c r="AF227" s="121">
        <f t="shared" si="103"/>
        <v>0</v>
      </c>
      <c r="AG227" s="121">
        <f t="shared" si="103"/>
        <v>0</v>
      </c>
      <c r="AH227" s="121">
        <f t="shared" si="103"/>
        <v>0</v>
      </c>
      <c r="AI227" s="121">
        <f t="shared" si="103"/>
        <v>0</v>
      </c>
      <c r="AJ227" s="121">
        <f t="shared" si="103"/>
        <v>0</v>
      </c>
      <c r="AK227" s="121">
        <f t="shared" si="103"/>
        <v>0</v>
      </c>
      <c r="AL227" s="121">
        <f t="shared" si="103"/>
        <v>0</v>
      </c>
      <c r="AM227" s="121">
        <f t="shared" si="103"/>
        <v>0</v>
      </c>
      <c r="AN227" s="121">
        <f t="shared" si="103"/>
        <v>0</v>
      </c>
      <c r="AO227" s="121">
        <f t="shared" si="103"/>
        <v>0</v>
      </c>
      <c r="AP227" s="121">
        <f t="shared" si="103"/>
        <v>0</v>
      </c>
      <c r="AQ227" s="121">
        <f t="shared" si="103"/>
        <v>0</v>
      </c>
      <c r="AR227" s="121">
        <f t="shared" si="103"/>
        <v>0</v>
      </c>
      <c r="AS227" s="121">
        <f t="shared" si="103"/>
        <v>0</v>
      </c>
      <c r="AT227" s="121">
        <f t="shared" si="103"/>
        <v>0</v>
      </c>
      <c r="AU227" s="121">
        <f t="shared" si="103"/>
        <v>0</v>
      </c>
      <c r="AV227" s="121">
        <f t="shared" si="103"/>
        <v>0</v>
      </c>
      <c r="AW227" s="121">
        <f t="shared" si="103"/>
        <v>0</v>
      </c>
      <c r="AX227" s="121">
        <f t="shared" si="103"/>
        <v>0</v>
      </c>
      <c r="AY227" s="121">
        <f t="shared" si="103"/>
        <v>0</v>
      </c>
      <c r="AZ227" s="121">
        <f t="shared" si="103"/>
        <v>0</v>
      </c>
      <c r="BA227" s="121">
        <f t="shared" si="103"/>
        <v>0</v>
      </c>
      <c r="BB227" s="121">
        <f t="shared" si="103"/>
        <v>0</v>
      </c>
      <c r="BC227" s="121">
        <f t="shared" si="103"/>
        <v>0</v>
      </c>
      <c r="BD227" s="121">
        <f t="shared" si="103"/>
        <v>0</v>
      </c>
      <c r="BE227" s="121">
        <f t="shared" si="103"/>
        <v>0</v>
      </c>
      <c r="BF227" s="121">
        <f t="shared" si="103"/>
        <v>0</v>
      </c>
      <c r="BG227" s="121">
        <f t="shared" si="103"/>
        <v>0</v>
      </c>
      <c r="BH227" s="121">
        <f t="shared" si="103"/>
        <v>0</v>
      </c>
      <c r="BI227" s="121">
        <f t="shared" si="103"/>
        <v>0</v>
      </c>
    </row>
    <row r="228" spans="1:61">
      <c r="A228" s="448"/>
      <c r="B228" s="449"/>
      <c r="C228" s="449"/>
      <c r="D228" s="450"/>
      <c r="E228" s="451"/>
      <c r="F228" s="451"/>
      <c r="G228" s="451"/>
      <c r="H228" s="451"/>
      <c r="I228" s="452"/>
      <c r="J228" s="451"/>
      <c r="K228" s="451"/>
      <c r="L228" s="451"/>
      <c r="M228" s="451"/>
      <c r="N228" s="451"/>
      <c r="O228" s="451"/>
      <c r="P228" s="451"/>
      <c r="Q228" s="451"/>
      <c r="R228" s="451"/>
      <c r="S228" s="451"/>
      <c r="T228" s="453"/>
      <c r="U228" s="453"/>
      <c r="V228" s="453"/>
      <c r="W228" s="453"/>
      <c r="X228" s="453"/>
      <c r="Y228" s="453"/>
      <c r="Z228" s="453"/>
      <c r="AA228" s="453"/>
      <c r="AB228" s="451"/>
      <c r="AC228" s="451"/>
      <c r="AD228" s="453"/>
      <c r="AE228" s="453"/>
      <c r="AF228" s="451"/>
      <c r="AG228" s="451"/>
      <c r="AH228" s="453"/>
      <c r="AI228" s="453"/>
      <c r="AJ228" s="451"/>
      <c r="AK228" s="451"/>
      <c r="AL228" s="453"/>
      <c r="AM228" s="453"/>
      <c r="AN228" s="451"/>
      <c r="AO228" s="451"/>
      <c r="AP228" s="453"/>
      <c r="AQ228" s="453"/>
      <c r="AR228" s="451"/>
      <c r="AS228" s="453"/>
      <c r="AT228" s="453"/>
      <c r="AU228" s="451"/>
      <c r="AV228" s="453"/>
      <c r="AW228" s="453"/>
      <c r="AX228" s="451"/>
      <c r="AY228" s="453"/>
      <c r="AZ228" s="453"/>
      <c r="BA228" s="451"/>
      <c r="BB228" s="453"/>
      <c r="BC228" s="453"/>
      <c r="BD228" s="451"/>
      <c r="BE228" s="453"/>
      <c r="BF228" s="453"/>
      <c r="BG228" s="451"/>
      <c r="BH228" s="453"/>
      <c r="BI228" s="453"/>
    </row>
    <row r="229" spans="1:61">
      <c r="A229" s="448"/>
      <c r="B229" s="449"/>
      <c r="C229" s="449"/>
      <c r="D229" s="450"/>
      <c r="E229" s="452" t="str">
        <f t="shared" ref="E229:AJ229" si="104" xml:space="preserve"> E$227</f>
        <v>Discounted economic profit for export 3 (2017-18 FYA CPIH deflated)</v>
      </c>
      <c r="F229" s="452">
        <f t="shared" si="104"/>
        <v>0</v>
      </c>
      <c r="G229" s="452" t="str">
        <f t="shared" si="104"/>
        <v>£m</v>
      </c>
      <c r="H229" s="121">
        <f t="shared" si="104"/>
        <v>0</v>
      </c>
      <c r="I229" s="121">
        <f t="shared" si="104"/>
        <v>0</v>
      </c>
      <c r="J229" s="121">
        <f t="shared" si="104"/>
        <v>0</v>
      </c>
      <c r="K229" s="121">
        <f t="shared" si="104"/>
        <v>0</v>
      </c>
      <c r="L229" s="121">
        <f t="shared" si="104"/>
        <v>0</v>
      </c>
      <c r="M229" s="121">
        <f t="shared" si="104"/>
        <v>0</v>
      </c>
      <c r="N229" s="121">
        <f t="shared" si="104"/>
        <v>0</v>
      </c>
      <c r="O229" s="121">
        <f t="shared" si="104"/>
        <v>0</v>
      </c>
      <c r="P229" s="121">
        <f t="shared" si="104"/>
        <v>0</v>
      </c>
      <c r="Q229" s="121">
        <f t="shared" si="104"/>
        <v>0</v>
      </c>
      <c r="R229" s="121">
        <f t="shared" si="104"/>
        <v>0</v>
      </c>
      <c r="S229" s="121">
        <f t="shared" si="104"/>
        <v>0</v>
      </c>
      <c r="T229" s="121">
        <f t="shared" si="104"/>
        <v>0</v>
      </c>
      <c r="U229" s="121">
        <f t="shared" si="104"/>
        <v>0</v>
      </c>
      <c r="V229" s="121">
        <f t="shared" si="104"/>
        <v>0</v>
      </c>
      <c r="W229" s="121">
        <f t="shared" si="104"/>
        <v>0</v>
      </c>
      <c r="X229" s="121">
        <f t="shared" si="104"/>
        <v>0</v>
      </c>
      <c r="Y229" s="121">
        <f t="shared" si="104"/>
        <v>0</v>
      </c>
      <c r="Z229" s="121">
        <f t="shared" si="104"/>
        <v>0</v>
      </c>
      <c r="AA229" s="121">
        <f t="shared" si="104"/>
        <v>0</v>
      </c>
      <c r="AB229" s="121">
        <f t="shared" si="104"/>
        <v>0</v>
      </c>
      <c r="AC229" s="121">
        <f t="shared" si="104"/>
        <v>0</v>
      </c>
      <c r="AD229" s="121">
        <f t="shared" si="104"/>
        <v>0</v>
      </c>
      <c r="AE229" s="121">
        <f t="shared" si="104"/>
        <v>0</v>
      </c>
      <c r="AF229" s="121">
        <f t="shared" si="104"/>
        <v>0</v>
      </c>
      <c r="AG229" s="121">
        <f t="shared" si="104"/>
        <v>0</v>
      </c>
      <c r="AH229" s="121">
        <f t="shared" si="104"/>
        <v>0</v>
      </c>
      <c r="AI229" s="121">
        <f t="shared" si="104"/>
        <v>0</v>
      </c>
      <c r="AJ229" s="121">
        <f t="shared" si="104"/>
        <v>0</v>
      </c>
      <c r="AK229" s="121">
        <f t="shared" ref="AK229:BI229" si="105" xml:space="preserve"> AK$227</f>
        <v>0</v>
      </c>
      <c r="AL229" s="121">
        <f t="shared" si="105"/>
        <v>0</v>
      </c>
      <c r="AM229" s="121">
        <f t="shared" si="105"/>
        <v>0</v>
      </c>
      <c r="AN229" s="121">
        <f t="shared" si="105"/>
        <v>0</v>
      </c>
      <c r="AO229" s="121">
        <f t="shared" si="105"/>
        <v>0</v>
      </c>
      <c r="AP229" s="121">
        <f t="shared" si="105"/>
        <v>0</v>
      </c>
      <c r="AQ229" s="121">
        <f t="shared" si="105"/>
        <v>0</v>
      </c>
      <c r="AR229" s="121">
        <f t="shared" si="105"/>
        <v>0</v>
      </c>
      <c r="AS229" s="121">
        <f t="shared" si="105"/>
        <v>0</v>
      </c>
      <c r="AT229" s="121">
        <f t="shared" si="105"/>
        <v>0</v>
      </c>
      <c r="AU229" s="121">
        <f t="shared" si="105"/>
        <v>0</v>
      </c>
      <c r="AV229" s="121">
        <f t="shared" si="105"/>
        <v>0</v>
      </c>
      <c r="AW229" s="121">
        <f t="shared" si="105"/>
        <v>0</v>
      </c>
      <c r="AX229" s="121">
        <f t="shared" si="105"/>
        <v>0</v>
      </c>
      <c r="AY229" s="121">
        <f t="shared" si="105"/>
        <v>0</v>
      </c>
      <c r="AZ229" s="121">
        <f t="shared" si="105"/>
        <v>0</v>
      </c>
      <c r="BA229" s="121">
        <f t="shared" si="105"/>
        <v>0</v>
      </c>
      <c r="BB229" s="121">
        <f t="shared" si="105"/>
        <v>0</v>
      </c>
      <c r="BC229" s="121">
        <f t="shared" si="105"/>
        <v>0</v>
      </c>
      <c r="BD229" s="121">
        <f t="shared" si="105"/>
        <v>0</v>
      </c>
      <c r="BE229" s="121">
        <f t="shared" si="105"/>
        <v>0</v>
      </c>
      <c r="BF229" s="121">
        <f t="shared" si="105"/>
        <v>0</v>
      </c>
      <c r="BG229" s="121">
        <f t="shared" si="105"/>
        <v>0</v>
      </c>
      <c r="BH229" s="121">
        <f t="shared" si="105"/>
        <v>0</v>
      </c>
      <c r="BI229" s="121">
        <f t="shared" si="105"/>
        <v>0</v>
      </c>
    </row>
    <row r="230" spans="1:61">
      <c r="A230" s="448"/>
      <c r="B230" s="449"/>
      <c r="C230" s="449"/>
      <c r="D230" s="450"/>
      <c r="E230" s="452" t="s">
        <v>275</v>
      </c>
      <c r="F230" s="139">
        <f xml:space="preserve"> SUM(J229:BI229)</f>
        <v>0</v>
      </c>
      <c r="G230" s="451" t="s">
        <v>105</v>
      </c>
      <c r="H230" s="451"/>
      <c r="I230" s="452"/>
      <c r="J230" s="451"/>
      <c r="K230" s="451"/>
      <c r="L230" s="451"/>
      <c r="M230" s="451"/>
      <c r="N230" s="451"/>
      <c r="O230" s="451"/>
      <c r="P230" s="451"/>
      <c r="Q230" s="451"/>
      <c r="R230" s="451"/>
      <c r="S230" s="451"/>
      <c r="T230" s="453"/>
      <c r="U230" s="453"/>
      <c r="V230" s="453"/>
      <c r="W230" s="453"/>
      <c r="X230" s="453"/>
      <c r="Y230" s="453"/>
      <c r="Z230" s="453"/>
      <c r="AA230" s="453"/>
      <c r="AB230" s="451"/>
      <c r="AC230" s="451"/>
      <c r="AD230" s="453"/>
      <c r="AE230" s="453"/>
      <c r="AF230" s="451"/>
      <c r="AG230" s="451"/>
      <c r="AH230" s="453"/>
      <c r="AI230" s="453"/>
      <c r="AJ230" s="451"/>
      <c r="AK230" s="451"/>
      <c r="AL230" s="453"/>
      <c r="AM230" s="453"/>
      <c r="AN230" s="451"/>
      <c r="AO230" s="451"/>
      <c r="AP230" s="453"/>
      <c r="AQ230" s="453"/>
      <c r="AR230" s="451"/>
      <c r="AS230" s="453"/>
      <c r="AT230" s="453"/>
      <c r="AU230" s="451"/>
      <c r="AV230" s="453"/>
      <c r="AW230" s="453"/>
      <c r="AX230" s="451"/>
      <c r="AY230" s="453"/>
      <c r="AZ230" s="453"/>
      <c r="BA230" s="451"/>
      <c r="BB230" s="453"/>
      <c r="BC230" s="453"/>
      <c r="BD230" s="451"/>
      <c r="BE230" s="453"/>
      <c r="BF230" s="453"/>
      <c r="BG230" s="451"/>
      <c r="BH230" s="453"/>
      <c r="BI230" s="453"/>
    </row>
    <row r="231" spans="1:61">
      <c r="A231" s="448"/>
      <c r="B231" s="449"/>
      <c r="C231" s="449"/>
      <c r="D231" s="450"/>
      <c r="E231" s="451"/>
      <c r="F231" s="451"/>
      <c r="G231" s="451"/>
      <c r="H231" s="451"/>
      <c r="I231" s="452"/>
      <c r="J231" s="451"/>
      <c r="K231" s="451"/>
      <c r="L231" s="451"/>
      <c r="M231" s="451"/>
      <c r="N231" s="451"/>
      <c r="O231" s="451"/>
      <c r="P231" s="451"/>
      <c r="Q231" s="451"/>
      <c r="R231" s="451"/>
      <c r="S231" s="451"/>
      <c r="T231" s="453"/>
      <c r="U231" s="453"/>
      <c r="V231" s="453"/>
      <c r="W231" s="453"/>
      <c r="X231" s="453"/>
      <c r="Y231" s="453"/>
      <c r="Z231" s="453"/>
      <c r="AA231" s="453"/>
      <c r="AB231" s="451"/>
      <c r="AC231" s="451"/>
      <c r="AD231" s="453"/>
      <c r="AE231" s="453"/>
      <c r="AF231" s="451"/>
      <c r="AG231" s="451"/>
      <c r="AH231" s="453"/>
      <c r="AI231" s="453"/>
      <c r="AJ231" s="451"/>
      <c r="AK231" s="451"/>
      <c r="AL231" s="453"/>
      <c r="AM231" s="453"/>
      <c r="AN231" s="451"/>
      <c r="AO231" s="451"/>
      <c r="AP231" s="453"/>
      <c r="AQ231" s="453"/>
      <c r="AR231" s="451"/>
      <c r="AS231" s="453"/>
      <c r="AT231" s="453"/>
      <c r="AU231" s="451"/>
      <c r="AV231" s="453"/>
      <c r="AW231" s="453"/>
      <c r="AX231" s="451"/>
      <c r="AY231" s="453"/>
      <c r="AZ231" s="453"/>
      <c r="BA231" s="451"/>
      <c r="BB231" s="453"/>
      <c r="BC231" s="453"/>
      <c r="BD231" s="451"/>
      <c r="BE231" s="453"/>
      <c r="BF231" s="453"/>
      <c r="BG231" s="451"/>
      <c r="BH231" s="453"/>
      <c r="BI231" s="453"/>
    </row>
    <row r="232" spans="1:61">
      <c r="A232" s="448"/>
      <c r="B232" s="449"/>
      <c r="C232" s="449"/>
      <c r="D232" s="450"/>
      <c r="E232" s="452" t="str">
        <f t="shared" ref="E232:AJ232" si="106" xml:space="preserve"> E$230</f>
        <v>Total NPV of economic profit for export 3 (2017-18 FYA CPIH deflated)</v>
      </c>
      <c r="F232" s="121">
        <f t="shared" si="106"/>
        <v>0</v>
      </c>
      <c r="G232" s="452" t="str">
        <f t="shared" si="106"/>
        <v>£m</v>
      </c>
      <c r="H232" s="452">
        <f t="shared" si="106"/>
        <v>0</v>
      </c>
      <c r="I232" s="452">
        <f t="shared" si="106"/>
        <v>0</v>
      </c>
      <c r="J232" s="452">
        <f t="shared" si="106"/>
        <v>0</v>
      </c>
      <c r="K232" s="452">
        <f t="shared" si="106"/>
        <v>0</v>
      </c>
      <c r="L232" s="452">
        <f t="shared" si="106"/>
        <v>0</v>
      </c>
      <c r="M232" s="452">
        <f t="shared" si="106"/>
        <v>0</v>
      </c>
      <c r="N232" s="452">
        <f t="shared" si="106"/>
        <v>0</v>
      </c>
      <c r="O232" s="452">
        <f t="shared" si="106"/>
        <v>0</v>
      </c>
      <c r="P232" s="452">
        <f t="shared" si="106"/>
        <v>0</v>
      </c>
      <c r="Q232" s="452">
        <f t="shared" si="106"/>
        <v>0</v>
      </c>
      <c r="R232" s="452">
        <f t="shared" si="106"/>
        <v>0</v>
      </c>
      <c r="S232" s="452">
        <f t="shared" si="106"/>
        <v>0</v>
      </c>
      <c r="T232" s="452">
        <f t="shared" si="106"/>
        <v>0</v>
      </c>
      <c r="U232" s="452">
        <f t="shared" si="106"/>
        <v>0</v>
      </c>
      <c r="V232" s="452">
        <f t="shared" si="106"/>
        <v>0</v>
      </c>
      <c r="W232" s="452">
        <f t="shared" si="106"/>
        <v>0</v>
      </c>
      <c r="X232" s="452">
        <f t="shared" si="106"/>
        <v>0</v>
      </c>
      <c r="Y232" s="452">
        <f t="shared" si="106"/>
        <v>0</v>
      </c>
      <c r="Z232" s="452">
        <f t="shared" si="106"/>
        <v>0</v>
      </c>
      <c r="AA232" s="452">
        <f t="shared" si="106"/>
        <v>0</v>
      </c>
      <c r="AB232" s="452">
        <f t="shared" si="106"/>
        <v>0</v>
      </c>
      <c r="AC232" s="452">
        <f t="shared" si="106"/>
        <v>0</v>
      </c>
      <c r="AD232" s="452">
        <f t="shared" si="106"/>
        <v>0</v>
      </c>
      <c r="AE232" s="452">
        <f t="shared" si="106"/>
        <v>0</v>
      </c>
      <c r="AF232" s="452">
        <f t="shared" si="106"/>
        <v>0</v>
      </c>
      <c r="AG232" s="452">
        <f t="shared" si="106"/>
        <v>0</v>
      </c>
      <c r="AH232" s="452">
        <f t="shared" si="106"/>
        <v>0</v>
      </c>
      <c r="AI232" s="452">
        <f t="shared" si="106"/>
        <v>0</v>
      </c>
      <c r="AJ232" s="452">
        <f t="shared" si="106"/>
        <v>0</v>
      </c>
      <c r="AK232" s="452">
        <f t="shared" ref="AK232:BI232" si="107" xml:space="preserve"> AK$230</f>
        <v>0</v>
      </c>
      <c r="AL232" s="452">
        <f t="shared" si="107"/>
        <v>0</v>
      </c>
      <c r="AM232" s="452">
        <f t="shared" si="107"/>
        <v>0</v>
      </c>
      <c r="AN232" s="452">
        <f t="shared" si="107"/>
        <v>0</v>
      </c>
      <c r="AO232" s="452">
        <f t="shared" si="107"/>
        <v>0</v>
      </c>
      <c r="AP232" s="452">
        <f t="shared" si="107"/>
        <v>0</v>
      </c>
      <c r="AQ232" s="452">
        <f t="shared" si="107"/>
        <v>0</v>
      </c>
      <c r="AR232" s="452">
        <f t="shared" si="107"/>
        <v>0</v>
      </c>
      <c r="AS232" s="452">
        <f t="shared" si="107"/>
        <v>0</v>
      </c>
      <c r="AT232" s="452">
        <f t="shared" si="107"/>
        <v>0</v>
      </c>
      <c r="AU232" s="452">
        <f t="shared" si="107"/>
        <v>0</v>
      </c>
      <c r="AV232" s="452">
        <f t="shared" si="107"/>
        <v>0</v>
      </c>
      <c r="AW232" s="452">
        <f t="shared" si="107"/>
        <v>0</v>
      </c>
      <c r="AX232" s="452">
        <f t="shared" si="107"/>
        <v>0</v>
      </c>
      <c r="AY232" s="452">
        <f t="shared" si="107"/>
        <v>0</v>
      </c>
      <c r="AZ232" s="452">
        <f t="shared" si="107"/>
        <v>0</v>
      </c>
      <c r="BA232" s="452">
        <f t="shared" si="107"/>
        <v>0</v>
      </c>
      <c r="BB232" s="452">
        <f t="shared" si="107"/>
        <v>0</v>
      </c>
      <c r="BC232" s="452">
        <f t="shared" si="107"/>
        <v>0</v>
      </c>
      <c r="BD232" s="452">
        <f t="shared" si="107"/>
        <v>0</v>
      </c>
      <c r="BE232" s="452">
        <f t="shared" si="107"/>
        <v>0</v>
      </c>
      <c r="BF232" s="452">
        <f t="shared" si="107"/>
        <v>0</v>
      </c>
      <c r="BG232" s="452">
        <f t="shared" si="107"/>
        <v>0</v>
      </c>
      <c r="BH232" s="452">
        <f t="shared" si="107"/>
        <v>0</v>
      </c>
      <c r="BI232" s="452">
        <f t="shared" si="107"/>
        <v>0</v>
      </c>
    </row>
    <row r="233" spans="1:61">
      <c r="A233" s="448"/>
      <c r="B233" s="449"/>
      <c r="C233" s="449"/>
      <c r="D233" s="450"/>
      <c r="E233" s="469" t="str">
        <f xml:space="preserve"> InpR!E$19</f>
        <v>Proportion of NPV of economic profit for the company</v>
      </c>
      <c r="F233" s="407">
        <f xml:space="preserve"> InpR!F$19</f>
        <v>0.5</v>
      </c>
      <c r="G233" s="469" t="str">
        <f xml:space="preserve"> InpR!G$19</f>
        <v>%</v>
      </c>
      <c r="H233" s="452"/>
      <c r="I233" s="452"/>
      <c r="J233" s="452"/>
      <c r="K233" s="452"/>
      <c r="L233" s="452"/>
      <c r="M233" s="452"/>
      <c r="N233" s="452"/>
      <c r="O233" s="452"/>
      <c r="P233" s="452"/>
      <c r="Q233" s="452"/>
      <c r="R233" s="452"/>
      <c r="S233" s="452"/>
      <c r="T233" s="452"/>
      <c r="U233" s="452"/>
      <c r="V233" s="452"/>
      <c r="W233" s="452"/>
      <c r="X233" s="452"/>
      <c r="Y233" s="452"/>
      <c r="Z233" s="452"/>
      <c r="AA233" s="452"/>
      <c r="AB233" s="452"/>
      <c r="AC233" s="452"/>
      <c r="AD233" s="452"/>
      <c r="AE233" s="452"/>
      <c r="AF233" s="452"/>
      <c r="AG233" s="452"/>
      <c r="AH233" s="452"/>
      <c r="AI233" s="452"/>
      <c r="AJ233" s="452"/>
      <c r="AK233" s="452"/>
      <c r="AL233" s="452"/>
      <c r="AM233" s="452"/>
      <c r="AN233" s="452"/>
      <c r="AO233" s="452"/>
      <c r="AP233" s="452"/>
      <c r="AQ233" s="452"/>
      <c r="AR233" s="452"/>
      <c r="AS233" s="452"/>
      <c r="AT233" s="452"/>
      <c r="AU233" s="452"/>
      <c r="AV233" s="452"/>
      <c r="AW233" s="452"/>
      <c r="AX233" s="452"/>
      <c r="AY233" s="452"/>
      <c r="AZ233" s="452"/>
      <c r="BA233" s="452"/>
      <c r="BB233" s="452"/>
      <c r="BC233" s="452"/>
      <c r="BD233" s="452"/>
      <c r="BE233" s="452"/>
      <c r="BF233" s="452"/>
      <c r="BG233" s="452"/>
      <c r="BH233" s="452"/>
      <c r="BI233" s="452"/>
    </row>
    <row r="234" spans="1:61">
      <c r="A234" s="448"/>
      <c r="B234" s="449"/>
      <c r="C234" s="449"/>
      <c r="D234" s="450"/>
      <c r="E234" s="452" t="s">
        <v>276</v>
      </c>
      <c r="F234" s="139">
        <f xml:space="preserve"> F232 * F233</f>
        <v>0</v>
      </c>
      <c r="G234" s="451" t="s">
        <v>105</v>
      </c>
      <c r="H234" s="451"/>
      <c r="I234" s="452"/>
      <c r="J234" s="451"/>
      <c r="K234" s="451"/>
      <c r="L234" s="451"/>
      <c r="M234" s="451"/>
      <c r="N234" s="451"/>
      <c r="O234" s="451"/>
      <c r="P234" s="451"/>
      <c r="Q234" s="451"/>
      <c r="R234" s="451"/>
      <c r="S234" s="451"/>
      <c r="T234" s="453"/>
      <c r="U234" s="453"/>
      <c r="V234" s="453"/>
      <c r="W234" s="453"/>
      <c r="X234" s="453"/>
      <c r="Y234" s="453"/>
      <c r="Z234" s="453"/>
      <c r="AA234" s="453"/>
      <c r="AB234" s="451"/>
      <c r="AC234" s="451"/>
      <c r="AD234" s="453"/>
      <c r="AE234" s="453"/>
      <c r="AF234" s="451"/>
      <c r="AG234" s="451"/>
      <c r="AH234" s="453"/>
      <c r="AI234" s="453"/>
      <c r="AJ234" s="451"/>
      <c r="AK234" s="451"/>
      <c r="AL234" s="453"/>
      <c r="AM234" s="453"/>
      <c r="AN234" s="451"/>
      <c r="AO234" s="451"/>
      <c r="AP234" s="453"/>
      <c r="AQ234" s="453"/>
      <c r="AR234" s="451"/>
      <c r="AS234" s="453"/>
      <c r="AT234" s="453"/>
      <c r="AU234" s="451"/>
      <c r="AV234" s="453"/>
      <c r="AW234" s="453"/>
      <c r="AX234" s="451"/>
      <c r="AY234" s="453"/>
      <c r="AZ234" s="453"/>
      <c r="BA234" s="451"/>
      <c r="BB234" s="453"/>
      <c r="BC234" s="453"/>
      <c r="BD234" s="451"/>
      <c r="BE234" s="453"/>
      <c r="BF234" s="453"/>
      <c r="BG234" s="451"/>
      <c r="BH234" s="453"/>
      <c r="BI234" s="453"/>
    </row>
    <row r="235" spans="1:61">
      <c r="A235" s="448"/>
      <c r="B235" s="449"/>
      <c r="C235" s="449"/>
      <c r="D235" s="450"/>
      <c r="E235" s="452"/>
      <c r="F235" s="451"/>
      <c r="G235" s="451"/>
      <c r="H235" s="451"/>
      <c r="I235" s="452"/>
      <c r="J235" s="451"/>
      <c r="K235" s="451"/>
      <c r="L235" s="451"/>
      <c r="M235" s="451"/>
      <c r="N235" s="451"/>
      <c r="O235" s="451"/>
      <c r="P235" s="451"/>
      <c r="Q235" s="451"/>
      <c r="R235" s="451"/>
      <c r="S235" s="451"/>
      <c r="T235" s="453"/>
      <c r="U235" s="453"/>
      <c r="V235" s="453"/>
      <c r="W235" s="453"/>
      <c r="X235" s="453"/>
      <c r="Y235" s="453"/>
      <c r="Z235" s="453"/>
      <c r="AA235" s="453"/>
      <c r="AB235" s="451"/>
      <c r="AC235" s="451"/>
      <c r="AD235" s="453"/>
      <c r="AE235" s="453"/>
      <c r="AF235" s="451"/>
      <c r="AG235" s="451"/>
      <c r="AH235" s="453"/>
      <c r="AI235" s="453"/>
      <c r="AJ235" s="451"/>
      <c r="AK235" s="451"/>
      <c r="AL235" s="453"/>
      <c r="AM235" s="453"/>
      <c r="AN235" s="451"/>
      <c r="AO235" s="451"/>
      <c r="AP235" s="453"/>
      <c r="AQ235" s="453"/>
      <c r="AR235" s="451"/>
      <c r="AS235" s="453"/>
      <c r="AT235" s="453"/>
      <c r="AU235" s="451"/>
      <c r="AV235" s="453"/>
      <c r="AW235" s="453"/>
      <c r="AX235" s="451"/>
      <c r="AY235" s="453"/>
      <c r="AZ235" s="453"/>
      <c r="BA235" s="451"/>
      <c r="BB235" s="453"/>
      <c r="BC235" s="453"/>
      <c r="BD235" s="451"/>
      <c r="BE235" s="453"/>
      <c r="BF235" s="453"/>
      <c r="BG235" s="451"/>
      <c r="BH235" s="453"/>
      <c r="BI235" s="453"/>
    </row>
    <row r="236" spans="1:61">
      <c r="A236" s="454"/>
      <c r="B236" s="453"/>
      <c r="C236" s="470" t="s">
        <v>240</v>
      </c>
      <c r="D236" s="455"/>
      <c r="E236" s="453"/>
      <c r="F236" s="453"/>
      <c r="G236" s="453"/>
      <c r="H236" s="453"/>
      <c r="I236" s="459"/>
      <c r="J236" s="453"/>
      <c r="K236" s="453"/>
      <c r="L236" s="453"/>
      <c r="M236" s="453"/>
      <c r="N236" s="453"/>
      <c r="O236" s="453"/>
      <c r="P236" s="453"/>
      <c r="Q236" s="453"/>
      <c r="R236" s="453"/>
      <c r="S236" s="453"/>
      <c r="T236" s="453"/>
      <c r="U236" s="453"/>
      <c r="V236" s="453"/>
      <c r="W236" s="453"/>
      <c r="X236" s="453"/>
      <c r="Y236" s="453"/>
      <c r="Z236" s="453"/>
      <c r="AA236" s="453"/>
      <c r="AB236" s="453"/>
      <c r="AC236" s="453"/>
      <c r="AD236" s="453"/>
      <c r="AE236" s="453"/>
      <c r="AF236" s="453"/>
      <c r="AG236" s="453"/>
      <c r="AH236" s="453"/>
      <c r="AI236" s="453"/>
      <c r="AJ236" s="453"/>
      <c r="AK236" s="453"/>
      <c r="AL236" s="453"/>
      <c r="AM236" s="453"/>
      <c r="AN236" s="453"/>
      <c r="AO236" s="453"/>
      <c r="AP236" s="453"/>
      <c r="AQ236" s="453"/>
      <c r="AR236" s="453"/>
      <c r="AS236" s="453"/>
      <c r="AT236" s="453"/>
      <c r="AU236" s="453"/>
      <c r="AV236" s="453"/>
      <c r="AW236" s="453"/>
      <c r="AX236" s="453"/>
      <c r="AY236" s="453"/>
      <c r="AZ236" s="453"/>
      <c r="BA236" s="453"/>
      <c r="BB236" s="453"/>
      <c r="BC236" s="453"/>
      <c r="BD236" s="453"/>
      <c r="BE236" s="453"/>
      <c r="BF236" s="453"/>
      <c r="BG236" s="453"/>
      <c r="BH236" s="453"/>
      <c r="BI236" s="453"/>
    </row>
    <row r="237" spans="1:61">
      <c r="A237" s="448"/>
      <c r="B237" s="449"/>
      <c r="C237" s="449"/>
      <c r="D237" s="450"/>
      <c r="E237" s="451"/>
      <c r="F237" s="451"/>
      <c r="G237" s="451"/>
      <c r="H237" s="451"/>
      <c r="I237" s="452"/>
      <c r="J237" s="451"/>
      <c r="K237" s="451"/>
      <c r="L237" s="451"/>
      <c r="M237" s="451"/>
      <c r="N237" s="451"/>
      <c r="O237" s="451"/>
      <c r="P237" s="451"/>
      <c r="Q237" s="451"/>
      <c r="R237" s="451"/>
      <c r="S237" s="451"/>
      <c r="T237" s="453"/>
      <c r="U237" s="453"/>
      <c r="V237" s="453"/>
      <c r="W237" s="453"/>
      <c r="X237" s="453"/>
      <c r="Y237" s="453"/>
      <c r="Z237" s="453"/>
      <c r="AA237" s="453"/>
      <c r="AB237" s="451"/>
      <c r="AC237" s="451"/>
      <c r="AD237" s="453"/>
      <c r="AE237" s="453"/>
      <c r="AF237" s="451"/>
      <c r="AG237" s="451"/>
      <c r="AH237" s="453"/>
      <c r="AI237" s="453"/>
      <c r="AJ237" s="451"/>
      <c r="AK237" s="451"/>
      <c r="AL237" s="453"/>
      <c r="AM237" s="453"/>
      <c r="AN237" s="451"/>
      <c r="AO237" s="451"/>
      <c r="AP237" s="453"/>
      <c r="AQ237" s="453"/>
      <c r="AR237" s="451"/>
      <c r="AS237" s="453"/>
      <c r="AT237" s="453"/>
      <c r="AU237" s="451"/>
      <c r="AV237" s="453"/>
      <c r="AW237" s="453"/>
      <c r="AX237" s="451"/>
      <c r="AY237" s="453"/>
      <c r="AZ237" s="453"/>
      <c r="BA237" s="451"/>
      <c r="BB237" s="453"/>
      <c r="BC237" s="453"/>
      <c r="BD237" s="451"/>
      <c r="BE237" s="453"/>
      <c r="BF237" s="453"/>
      <c r="BG237" s="451"/>
      <c r="BH237" s="453"/>
      <c r="BI237" s="453"/>
    </row>
    <row r="238" spans="1:61">
      <c r="A238" s="471"/>
      <c r="B238" s="466"/>
      <c r="C238" s="466"/>
      <c r="D238" s="472"/>
      <c r="E238" s="458" t="str">
        <f xml:space="preserve"> InpR!E$65</f>
        <v>First year to include in cap calculation</v>
      </c>
      <c r="F238" s="519">
        <f xml:space="preserve"> InpR!F$65</f>
        <v>2021</v>
      </c>
      <c r="G238" s="458" t="str">
        <f xml:space="preserve"> InpR!G$65</f>
        <v>Year</v>
      </c>
      <c r="H238" s="458">
        <f xml:space="preserve"> InpR!H$65</f>
        <v>0</v>
      </c>
      <c r="I238" s="458">
        <f xml:space="preserve"> InpR!I$65</f>
        <v>0</v>
      </c>
      <c r="J238" s="458">
        <f xml:space="preserve"> InpR!J$65</f>
        <v>0</v>
      </c>
      <c r="K238" s="458">
        <f xml:space="preserve"> InpR!K$65</f>
        <v>0</v>
      </c>
      <c r="L238" s="458">
        <f xml:space="preserve"> InpR!L$65</f>
        <v>0</v>
      </c>
      <c r="M238" s="458">
        <f xml:space="preserve"> InpR!M$65</f>
        <v>0</v>
      </c>
      <c r="N238" s="458">
        <f xml:space="preserve"> InpR!N$65</f>
        <v>0</v>
      </c>
      <c r="O238" s="458">
        <f xml:space="preserve"> InpR!O$65</f>
        <v>0</v>
      </c>
      <c r="P238" s="458">
        <f xml:space="preserve"> InpR!P$65</f>
        <v>0</v>
      </c>
      <c r="Q238" s="458">
        <f xml:space="preserve"> InpR!Q$65</f>
        <v>0</v>
      </c>
      <c r="R238" s="458">
        <f xml:space="preserve"> InpR!R$65</f>
        <v>0</v>
      </c>
      <c r="S238" s="458">
        <f xml:space="preserve"> InpR!S$65</f>
        <v>0</v>
      </c>
      <c r="T238" s="458">
        <f xml:space="preserve"> InpR!T$65</f>
        <v>0</v>
      </c>
      <c r="U238" s="458">
        <f xml:space="preserve"> InpR!U$65</f>
        <v>0</v>
      </c>
      <c r="V238" s="458">
        <f xml:space="preserve"> InpR!V$65</f>
        <v>0</v>
      </c>
      <c r="W238" s="458">
        <f xml:space="preserve"> InpR!W$65</f>
        <v>0</v>
      </c>
      <c r="X238" s="458">
        <f xml:space="preserve"> InpR!X$65</f>
        <v>0</v>
      </c>
      <c r="Y238" s="458">
        <f xml:space="preserve"> InpR!Y$65</f>
        <v>0</v>
      </c>
      <c r="Z238" s="458">
        <f xml:space="preserve"> InpR!Z$65</f>
        <v>0</v>
      </c>
      <c r="AA238" s="458">
        <f xml:space="preserve"> InpR!AA$65</f>
        <v>0</v>
      </c>
      <c r="AB238" s="458">
        <f xml:space="preserve"> InpR!AB$65</f>
        <v>0</v>
      </c>
      <c r="AC238" s="458">
        <f xml:space="preserve"> InpR!AC$65</f>
        <v>0</v>
      </c>
      <c r="AD238" s="458">
        <f xml:space="preserve"> InpR!AD$65</f>
        <v>0</v>
      </c>
      <c r="AE238" s="458">
        <f xml:space="preserve"> InpR!AE$65</f>
        <v>0</v>
      </c>
      <c r="AF238" s="458">
        <f xml:space="preserve"> InpR!AF$65</f>
        <v>0</v>
      </c>
      <c r="AG238" s="458">
        <f xml:space="preserve"> InpR!AG$65</f>
        <v>0</v>
      </c>
      <c r="AH238" s="458">
        <f xml:space="preserve"> InpR!AH$65</f>
        <v>0</v>
      </c>
      <c r="AI238" s="458">
        <f xml:space="preserve"> InpR!AI$65</f>
        <v>0</v>
      </c>
      <c r="AJ238" s="458">
        <f xml:space="preserve"> InpR!AJ$65</f>
        <v>0</v>
      </c>
      <c r="AK238" s="458">
        <f xml:space="preserve"> InpR!AK$65</f>
        <v>0</v>
      </c>
      <c r="AL238" s="458">
        <f xml:space="preserve"> InpR!AL$65</f>
        <v>0</v>
      </c>
      <c r="AM238" s="458">
        <f xml:space="preserve"> InpR!AM$65</f>
        <v>0</v>
      </c>
      <c r="AN238" s="458">
        <f xml:space="preserve"> InpR!AN$65</f>
        <v>0</v>
      </c>
      <c r="AO238" s="458">
        <f xml:space="preserve"> InpR!AO$65</f>
        <v>0</v>
      </c>
      <c r="AP238" s="458">
        <f xml:space="preserve"> InpR!AP$65</f>
        <v>0</v>
      </c>
      <c r="AQ238" s="458">
        <f xml:space="preserve"> InpR!AQ$65</f>
        <v>0</v>
      </c>
      <c r="AR238" s="458">
        <f xml:space="preserve"> InpR!AR$65</f>
        <v>0</v>
      </c>
      <c r="AS238" s="458">
        <f xml:space="preserve"> InpR!AS$65</f>
        <v>0</v>
      </c>
      <c r="AT238" s="458">
        <f xml:space="preserve"> InpR!AT$65</f>
        <v>0</v>
      </c>
      <c r="AU238" s="458">
        <f xml:space="preserve"> InpR!AU$65</f>
        <v>0</v>
      </c>
      <c r="AV238" s="458">
        <f xml:space="preserve"> InpR!AV$65</f>
        <v>0</v>
      </c>
      <c r="AW238" s="458">
        <f xml:space="preserve"> InpR!AW$65</f>
        <v>0</v>
      </c>
      <c r="AX238" s="458">
        <f xml:space="preserve"> InpR!AX$65</f>
        <v>0</v>
      </c>
      <c r="AY238" s="458">
        <f xml:space="preserve"> InpR!AY$65</f>
        <v>0</v>
      </c>
      <c r="AZ238" s="458">
        <f xml:space="preserve"> InpR!AZ$65</f>
        <v>0</v>
      </c>
      <c r="BA238" s="458">
        <f xml:space="preserve"> InpR!BA$65</f>
        <v>0</v>
      </c>
      <c r="BB238" s="458">
        <f xml:space="preserve"> InpR!BB$65</f>
        <v>0</v>
      </c>
      <c r="BC238" s="458">
        <f xml:space="preserve"> InpR!BC$65</f>
        <v>0</v>
      </c>
      <c r="BD238" s="458">
        <f xml:space="preserve"> InpR!BD$65</f>
        <v>0</v>
      </c>
      <c r="BE238" s="458">
        <f xml:space="preserve"> InpR!BE$65</f>
        <v>0</v>
      </c>
      <c r="BF238" s="458">
        <f xml:space="preserve"> InpR!BF$65</f>
        <v>0</v>
      </c>
      <c r="BG238" s="458">
        <f xml:space="preserve"> InpR!BG$65</f>
        <v>0</v>
      </c>
      <c r="BH238" s="458">
        <f xml:space="preserve"> InpR!BH$65</f>
        <v>0</v>
      </c>
      <c r="BI238" s="458">
        <f xml:space="preserve"> InpR!BI$65</f>
        <v>0</v>
      </c>
    </row>
    <row r="239" spans="1:61">
      <c r="A239" s="471"/>
      <c r="B239" s="466"/>
      <c r="C239" s="466"/>
      <c r="D239" s="472"/>
      <c r="E239" s="458" t="str">
        <f xml:space="preserve"> InpR!E$66</f>
        <v>Last year to include in cap calculation</v>
      </c>
      <c r="F239" s="519">
        <f xml:space="preserve"> InpR!F$66</f>
        <v>2025</v>
      </c>
      <c r="G239" s="458" t="str">
        <f xml:space="preserve"> InpR!G$66</f>
        <v>Year</v>
      </c>
      <c r="H239" s="458">
        <f xml:space="preserve"> InpR!H$66</f>
        <v>0</v>
      </c>
      <c r="I239" s="458">
        <f xml:space="preserve"> InpR!I$66</f>
        <v>0</v>
      </c>
      <c r="J239" s="458">
        <f xml:space="preserve"> InpR!J$66</f>
        <v>0</v>
      </c>
      <c r="K239" s="458">
        <f xml:space="preserve"> InpR!K$66</f>
        <v>0</v>
      </c>
      <c r="L239" s="458">
        <f xml:space="preserve"> InpR!L$66</f>
        <v>0</v>
      </c>
      <c r="M239" s="458">
        <f xml:space="preserve"> InpR!M$66</f>
        <v>0</v>
      </c>
      <c r="N239" s="458">
        <f xml:space="preserve"> InpR!N$66</f>
        <v>0</v>
      </c>
      <c r="O239" s="458">
        <f xml:space="preserve"> InpR!O$66</f>
        <v>0</v>
      </c>
      <c r="P239" s="458">
        <f xml:space="preserve"> InpR!P$66</f>
        <v>0</v>
      </c>
      <c r="Q239" s="458">
        <f xml:space="preserve"> InpR!Q$66</f>
        <v>0</v>
      </c>
      <c r="R239" s="458">
        <f xml:space="preserve"> InpR!R$66</f>
        <v>0</v>
      </c>
      <c r="S239" s="458">
        <f xml:space="preserve"> InpR!S$66</f>
        <v>0</v>
      </c>
      <c r="T239" s="458">
        <f xml:space="preserve"> InpR!T$66</f>
        <v>0</v>
      </c>
      <c r="U239" s="458">
        <f xml:space="preserve"> InpR!U$66</f>
        <v>0</v>
      </c>
      <c r="V239" s="458">
        <f xml:space="preserve"> InpR!V$66</f>
        <v>0</v>
      </c>
      <c r="W239" s="458">
        <f xml:space="preserve"> InpR!W$66</f>
        <v>0</v>
      </c>
      <c r="X239" s="458">
        <f xml:space="preserve"> InpR!X$66</f>
        <v>0</v>
      </c>
      <c r="Y239" s="458">
        <f xml:space="preserve"> InpR!Y$66</f>
        <v>0</v>
      </c>
      <c r="Z239" s="458">
        <f xml:space="preserve"> InpR!Z$66</f>
        <v>0</v>
      </c>
      <c r="AA239" s="458">
        <f xml:space="preserve"> InpR!AA$66</f>
        <v>0</v>
      </c>
      <c r="AB239" s="458">
        <f xml:space="preserve"> InpR!AB$66</f>
        <v>0</v>
      </c>
      <c r="AC239" s="458">
        <f xml:space="preserve"> InpR!AC$66</f>
        <v>0</v>
      </c>
      <c r="AD239" s="458">
        <f xml:space="preserve"> InpR!AD$66</f>
        <v>0</v>
      </c>
      <c r="AE239" s="458">
        <f xml:space="preserve"> InpR!AE$66</f>
        <v>0</v>
      </c>
      <c r="AF239" s="458">
        <f xml:space="preserve"> InpR!AF$66</f>
        <v>0</v>
      </c>
      <c r="AG239" s="458">
        <f xml:space="preserve"> InpR!AG$66</f>
        <v>0</v>
      </c>
      <c r="AH239" s="458">
        <f xml:space="preserve"> InpR!AH$66</f>
        <v>0</v>
      </c>
      <c r="AI239" s="458">
        <f xml:space="preserve"> InpR!AI$66</f>
        <v>0</v>
      </c>
      <c r="AJ239" s="458">
        <f xml:space="preserve"> InpR!AJ$66</f>
        <v>0</v>
      </c>
      <c r="AK239" s="458">
        <f xml:space="preserve"> InpR!AK$66</f>
        <v>0</v>
      </c>
      <c r="AL239" s="458">
        <f xml:space="preserve"> InpR!AL$66</f>
        <v>0</v>
      </c>
      <c r="AM239" s="458">
        <f xml:space="preserve"> InpR!AM$66</f>
        <v>0</v>
      </c>
      <c r="AN239" s="458">
        <f xml:space="preserve"> InpR!AN$66</f>
        <v>0</v>
      </c>
      <c r="AO239" s="458">
        <f xml:space="preserve"> InpR!AO$66</f>
        <v>0</v>
      </c>
      <c r="AP239" s="458">
        <f xml:space="preserve"> InpR!AP$66</f>
        <v>0</v>
      </c>
      <c r="AQ239" s="458">
        <f xml:space="preserve"> InpR!AQ$66</f>
        <v>0</v>
      </c>
      <c r="AR239" s="458">
        <f xml:space="preserve"> InpR!AR$66</f>
        <v>0</v>
      </c>
      <c r="AS239" s="458">
        <f xml:space="preserve"> InpR!AS$66</f>
        <v>0</v>
      </c>
      <c r="AT239" s="458">
        <f xml:space="preserve"> InpR!AT$66</f>
        <v>0</v>
      </c>
      <c r="AU239" s="458">
        <f xml:space="preserve"> InpR!AU$66</f>
        <v>0</v>
      </c>
      <c r="AV239" s="458">
        <f xml:space="preserve"> InpR!AV$66</f>
        <v>0</v>
      </c>
      <c r="AW239" s="458">
        <f xml:space="preserve"> InpR!AW$66</f>
        <v>0</v>
      </c>
      <c r="AX239" s="458">
        <f xml:space="preserve"> InpR!AX$66</f>
        <v>0</v>
      </c>
      <c r="AY239" s="458">
        <f xml:space="preserve"> InpR!AY$66</f>
        <v>0</v>
      </c>
      <c r="AZ239" s="458">
        <f xml:space="preserve"> InpR!AZ$66</f>
        <v>0</v>
      </c>
      <c r="BA239" s="458">
        <f xml:space="preserve"> InpR!BA$66</f>
        <v>0</v>
      </c>
      <c r="BB239" s="458">
        <f xml:space="preserve"> InpR!BB$66</f>
        <v>0</v>
      </c>
      <c r="BC239" s="458">
        <f xml:space="preserve"> InpR!BC$66</f>
        <v>0</v>
      </c>
      <c r="BD239" s="458">
        <f xml:space="preserve"> InpR!BD$66</f>
        <v>0</v>
      </c>
      <c r="BE239" s="458">
        <f xml:space="preserve"> InpR!BE$66</f>
        <v>0</v>
      </c>
      <c r="BF239" s="458">
        <f xml:space="preserve"> InpR!BF$66</f>
        <v>0</v>
      </c>
      <c r="BG239" s="458">
        <f xml:space="preserve"> InpR!BG$66</f>
        <v>0</v>
      </c>
      <c r="BH239" s="458">
        <f xml:space="preserve"> InpR!BH$66</f>
        <v>0</v>
      </c>
      <c r="BI239" s="458">
        <f xml:space="preserve"> InpR!BI$66</f>
        <v>0</v>
      </c>
    </row>
    <row r="240" spans="1:61">
      <c r="A240" s="473"/>
      <c r="B240" s="474"/>
      <c r="C240" s="474"/>
      <c r="D240" s="475"/>
      <c r="E240" s="463" t="str">
        <f xml:space="preserve"> Time!E$102</f>
        <v>Financial Year Ending</v>
      </c>
      <c r="F240" s="463">
        <f xml:space="preserve"> Time!F$102</f>
        <v>0</v>
      </c>
      <c r="G240" s="463" t="str">
        <f xml:space="preserve"> Time!G$102</f>
        <v xml:space="preserve">Year </v>
      </c>
      <c r="H240" s="463">
        <f xml:space="preserve"> Time!H$102</f>
        <v>0</v>
      </c>
      <c r="I240" s="476">
        <f xml:space="preserve"> Time!I$102</f>
        <v>0</v>
      </c>
      <c r="J240" s="416">
        <f xml:space="preserve"> Time!J$102</f>
        <v>2020</v>
      </c>
      <c r="K240" s="416">
        <f xml:space="preserve"> Time!K$102</f>
        <v>2021</v>
      </c>
      <c r="L240" s="416">
        <f xml:space="preserve"> Time!L$102</f>
        <v>2022</v>
      </c>
      <c r="M240" s="416">
        <f xml:space="preserve"> Time!M$102</f>
        <v>2023</v>
      </c>
      <c r="N240" s="416">
        <f xml:space="preserve"> Time!N$102</f>
        <v>2024</v>
      </c>
      <c r="O240" s="416">
        <f xml:space="preserve"> Time!O$102</f>
        <v>2025</v>
      </c>
      <c r="P240" s="416">
        <f xml:space="preserve"> Time!P$102</f>
        <v>2026</v>
      </c>
      <c r="Q240" s="416">
        <f xml:space="preserve"> Time!Q$102</f>
        <v>2027</v>
      </c>
      <c r="R240" s="416">
        <f xml:space="preserve"> Time!R$102</f>
        <v>2028</v>
      </c>
      <c r="S240" s="416">
        <f xml:space="preserve"> Time!S$102</f>
        <v>2029</v>
      </c>
      <c r="T240" s="416">
        <f xml:space="preserve"> Time!T$102</f>
        <v>2030</v>
      </c>
      <c r="U240" s="416">
        <f xml:space="preserve"> Time!U$102</f>
        <v>2031</v>
      </c>
      <c r="V240" s="416">
        <f xml:space="preserve"> Time!V$102</f>
        <v>2032</v>
      </c>
      <c r="W240" s="416">
        <f xml:space="preserve"> Time!W$102</f>
        <v>2033</v>
      </c>
      <c r="X240" s="416">
        <f xml:space="preserve"> Time!X$102</f>
        <v>2034</v>
      </c>
      <c r="Y240" s="416">
        <f xml:space="preserve"> Time!Y$102</f>
        <v>2035</v>
      </c>
      <c r="Z240" s="416">
        <f xml:space="preserve"> Time!Z$102</f>
        <v>2036</v>
      </c>
      <c r="AA240" s="416">
        <f xml:space="preserve"> Time!AA$102</f>
        <v>2037</v>
      </c>
      <c r="AB240" s="416">
        <f xml:space="preserve"> Time!AB$102</f>
        <v>2038</v>
      </c>
      <c r="AC240" s="416">
        <f xml:space="preserve"> Time!AC$102</f>
        <v>2039</v>
      </c>
      <c r="AD240" s="416">
        <f xml:space="preserve"> Time!AD$102</f>
        <v>2040</v>
      </c>
      <c r="AE240" s="416">
        <f xml:space="preserve"> Time!AE$102</f>
        <v>2041</v>
      </c>
      <c r="AF240" s="416">
        <f xml:space="preserve"> Time!AF$102</f>
        <v>2042</v>
      </c>
      <c r="AG240" s="416">
        <f xml:space="preserve"> Time!AG$102</f>
        <v>2043</v>
      </c>
      <c r="AH240" s="416">
        <f xml:space="preserve"> Time!AH$102</f>
        <v>2044</v>
      </c>
      <c r="AI240" s="416">
        <f xml:space="preserve"> Time!AI$102</f>
        <v>2045</v>
      </c>
      <c r="AJ240" s="416">
        <f xml:space="preserve"> Time!AJ$102</f>
        <v>2046</v>
      </c>
      <c r="AK240" s="416">
        <f xml:space="preserve"> Time!AK$102</f>
        <v>2047</v>
      </c>
      <c r="AL240" s="416">
        <f xml:space="preserve"> Time!AL$102</f>
        <v>2048</v>
      </c>
      <c r="AM240" s="416">
        <f xml:space="preserve"> Time!AM$102</f>
        <v>2049</v>
      </c>
      <c r="AN240" s="416">
        <f xml:space="preserve"> Time!AN$102</f>
        <v>2050</v>
      </c>
      <c r="AO240" s="416">
        <f xml:space="preserve"> Time!AO$102</f>
        <v>2051</v>
      </c>
      <c r="AP240" s="416">
        <f xml:space="preserve"> Time!AP$102</f>
        <v>2052</v>
      </c>
      <c r="AQ240" s="416">
        <f xml:space="preserve"> Time!AQ$102</f>
        <v>2053</v>
      </c>
      <c r="AR240" s="416">
        <f xml:space="preserve"> Time!AR$102</f>
        <v>2054</v>
      </c>
      <c r="AS240" s="416">
        <f xml:space="preserve"> Time!AS$102</f>
        <v>2055</v>
      </c>
      <c r="AT240" s="416">
        <f xml:space="preserve"> Time!AT$102</f>
        <v>2056</v>
      </c>
      <c r="AU240" s="416">
        <f xml:space="preserve"> Time!AU$102</f>
        <v>2057</v>
      </c>
      <c r="AV240" s="416">
        <f xml:space="preserve"> Time!AV$102</f>
        <v>2058</v>
      </c>
      <c r="AW240" s="416">
        <f xml:space="preserve"> Time!AW$102</f>
        <v>2059</v>
      </c>
      <c r="AX240" s="416">
        <f xml:space="preserve"> Time!AX$102</f>
        <v>2060</v>
      </c>
      <c r="AY240" s="416">
        <f xml:space="preserve"> Time!AY$102</f>
        <v>2061</v>
      </c>
      <c r="AZ240" s="416">
        <f xml:space="preserve"> Time!AZ$102</f>
        <v>2062</v>
      </c>
      <c r="BA240" s="416">
        <f xml:space="preserve"> Time!BA$102</f>
        <v>2063</v>
      </c>
      <c r="BB240" s="416">
        <f xml:space="preserve"> Time!BB$102</f>
        <v>2064</v>
      </c>
      <c r="BC240" s="416">
        <f xml:space="preserve"> Time!BC$102</f>
        <v>2065</v>
      </c>
      <c r="BD240" s="416">
        <f xml:space="preserve"> Time!BD$102</f>
        <v>2066</v>
      </c>
      <c r="BE240" s="416">
        <f xml:space="preserve"> Time!BE$102</f>
        <v>2067</v>
      </c>
      <c r="BF240" s="416">
        <f xml:space="preserve"> Time!BF$102</f>
        <v>2068</v>
      </c>
      <c r="BG240" s="416">
        <f xml:space="preserve"> Time!BG$102</f>
        <v>2069</v>
      </c>
      <c r="BH240" s="416">
        <f xml:space="preserve"> Time!BH$102</f>
        <v>2070</v>
      </c>
      <c r="BI240" s="416">
        <f xml:space="preserve"> Time!BI$102</f>
        <v>2071</v>
      </c>
    </row>
    <row r="241" spans="1:61">
      <c r="A241" s="477"/>
      <c r="B241" s="478"/>
      <c r="C241" s="478"/>
      <c r="D241" s="479"/>
      <c r="E241" s="480" t="s">
        <v>277</v>
      </c>
      <c r="F241" s="480"/>
      <c r="G241" s="451" t="s">
        <v>242</v>
      </c>
      <c r="H241" s="480"/>
      <c r="I241" s="481"/>
      <c r="J241" s="525">
        <f xml:space="preserve"> IF( AND( J240 &gt;= $F238, J240 &lt;= $F239), 1, 0 )</f>
        <v>0</v>
      </c>
      <c r="K241" s="525">
        <f t="shared" ref="K241:BI241" si="108" xml:space="preserve"> IF( AND( K240 &gt;= $F238, K240 &lt;= $F239), 1, 0 )</f>
        <v>1</v>
      </c>
      <c r="L241" s="525">
        <f t="shared" si="108"/>
        <v>1</v>
      </c>
      <c r="M241" s="525">
        <f t="shared" si="108"/>
        <v>1</v>
      </c>
      <c r="N241" s="525">
        <f t="shared" si="108"/>
        <v>1</v>
      </c>
      <c r="O241" s="525">
        <f t="shared" si="108"/>
        <v>1</v>
      </c>
      <c r="P241" s="525">
        <f t="shared" si="108"/>
        <v>0</v>
      </c>
      <c r="Q241" s="525">
        <f t="shared" si="108"/>
        <v>0</v>
      </c>
      <c r="R241" s="525">
        <f t="shared" si="108"/>
        <v>0</v>
      </c>
      <c r="S241" s="525">
        <f t="shared" si="108"/>
        <v>0</v>
      </c>
      <c r="T241" s="525">
        <f t="shared" si="108"/>
        <v>0</v>
      </c>
      <c r="U241" s="525">
        <f t="shared" si="108"/>
        <v>0</v>
      </c>
      <c r="V241" s="525">
        <f t="shared" si="108"/>
        <v>0</v>
      </c>
      <c r="W241" s="525">
        <f t="shared" si="108"/>
        <v>0</v>
      </c>
      <c r="X241" s="525">
        <f t="shared" si="108"/>
        <v>0</v>
      </c>
      <c r="Y241" s="525">
        <f t="shared" si="108"/>
        <v>0</v>
      </c>
      <c r="Z241" s="525">
        <f t="shared" si="108"/>
        <v>0</v>
      </c>
      <c r="AA241" s="525">
        <f t="shared" si="108"/>
        <v>0</v>
      </c>
      <c r="AB241" s="525">
        <f t="shared" si="108"/>
        <v>0</v>
      </c>
      <c r="AC241" s="525">
        <f t="shared" si="108"/>
        <v>0</v>
      </c>
      <c r="AD241" s="525">
        <f t="shared" si="108"/>
        <v>0</v>
      </c>
      <c r="AE241" s="525">
        <f t="shared" si="108"/>
        <v>0</v>
      </c>
      <c r="AF241" s="525">
        <f t="shared" si="108"/>
        <v>0</v>
      </c>
      <c r="AG241" s="525">
        <f t="shared" si="108"/>
        <v>0</v>
      </c>
      <c r="AH241" s="525">
        <f t="shared" si="108"/>
        <v>0</v>
      </c>
      <c r="AI241" s="525">
        <f t="shared" si="108"/>
        <v>0</v>
      </c>
      <c r="AJ241" s="525">
        <f t="shared" si="108"/>
        <v>0</v>
      </c>
      <c r="AK241" s="525">
        <f t="shared" si="108"/>
        <v>0</v>
      </c>
      <c r="AL241" s="525">
        <f t="shared" si="108"/>
        <v>0</v>
      </c>
      <c r="AM241" s="525">
        <f t="shared" si="108"/>
        <v>0</v>
      </c>
      <c r="AN241" s="525">
        <f t="shared" si="108"/>
        <v>0</v>
      </c>
      <c r="AO241" s="525">
        <f t="shared" si="108"/>
        <v>0</v>
      </c>
      <c r="AP241" s="525">
        <f t="shared" si="108"/>
        <v>0</v>
      </c>
      <c r="AQ241" s="525">
        <f t="shared" si="108"/>
        <v>0</v>
      </c>
      <c r="AR241" s="525">
        <f t="shared" si="108"/>
        <v>0</v>
      </c>
      <c r="AS241" s="525">
        <f t="shared" si="108"/>
        <v>0</v>
      </c>
      <c r="AT241" s="525">
        <f t="shared" si="108"/>
        <v>0</v>
      </c>
      <c r="AU241" s="525">
        <f t="shared" si="108"/>
        <v>0</v>
      </c>
      <c r="AV241" s="525">
        <f t="shared" si="108"/>
        <v>0</v>
      </c>
      <c r="AW241" s="525">
        <f t="shared" si="108"/>
        <v>0</v>
      </c>
      <c r="AX241" s="525">
        <f t="shared" si="108"/>
        <v>0</v>
      </c>
      <c r="AY241" s="525">
        <f t="shared" si="108"/>
        <v>0</v>
      </c>
      <c r="AZ241" s="525">
        <f t="shared" si="108"/>
        <v>0</v>
      </c>
      <c r="BA241" s="525">
        <f t="shared" si="108"/>
        <v>0</v>
      </c>
      <c r="BB241" s="525">
        <f t="shared" si="108"/>
        <v>0</v>
      </c>
      <c r="BC241" s="525">
        <f t="shared" si="108"/>
        <v>0</v>
      </c>
      <c r="BD241" s="525">
        <f t="shared" si="108"/>
        <v>0</v>
      </c>
      <c r="BE241" s="525">
        <f t="shared" si="108"/>
        <v>0</v>
      </c>
      <c r="BF241" s="525">
        <f t="shared" si="108"/>
        <v>0</v>
      </c>
      <c r="BG241" s="525">
        <f t="shared" si="108"/>
        <v>0</v>
      </c>
      <c r="BH241" s="525">
        <f t="shared" si="108"/>
        <v>0</v>
      </c>
      <c r="BI241" s="525">
        <f t="shared" si="108"/>
        <v>0</v>
      </c>
    </row>
    <row r="242" spans="1:61">
      <c r="A242" s="477"/>
      <c r="B242" s="478"/>
      <c r="C242" s="478"/>
      <c r="D242" s="479"/>
      <c r="E242" s="480"/>
      <c r="F242" s="480"/>
      <c r="G242" s="480"/>
      <c r="H242" s="480"/>
      <c r="I242" s="481"/>
      <c r="J242" s="482"/>
      <c r="K242" s="482"/>
      <c r="L242" s="482"/>
      <c r="M242" s="482"/>
      <c r="N242" s="482"/>
      <c r="O242" s="482"/>
      <c r="P242" s="482"/>
      <c r="Q242" s="482"/>
      <c r="R242" s="482"/>
      <c r="S242" s="482"/>
      <c r="T242" s="482"/>
      <c r="U242" s="482"/>
      <c r="V242" s="482"/>
      <c r="W242" s="482"/>
      <c r="X242" s="482"/>
      <c r="Y242" s="482"/>
      <c r="Z242" s="482"/>
      <c r="AA242" s="482"/>
      <c r="AB242" s="482"/>
      <c r="AC242" s="482"/>
      <c r="AD242" s="482"/>
      <c r="AE242" s="482"/>
      <c r="AF242" s="482"/>
      <c r="AG242" s="482"/>
      <c r="AH242" s="482"/>
      <c r="AI242" s="482"/>
      <c r="AJ242" s="482"/>
      <c r="AK242" s="482"/>
      <c r="AL242" s="482"/>
      <c r="AM242" s="482"/>
      <c r="AN242" s="482"/>
      <c r="AO242" s="482"/>
      <c r="AP242" s="482"/>
      <c r="AQ242" s="482"/>
      <c r="AR242" s="482"/>
      <c r="AS242" s="482"/>
      <c r="AT242" s="482"/>
      <c r="AU242" s="482"/>
      <c r="AV242" s="482"/>
      <c r="AW242" s="482"/>
      <c r="AX242" s="482"/>
      <c r="AY242" s="482"/>
      <c r="AZ242" s="482"/>
      <c r="BA242" s="482"/>
      <c r="BB242" s="482"/>
      <c r="BC242" s="482"/>
      <c r="BD242" s="482"/>
      <c r="BE242" s="482"/>
      <c r="BF242" s="482"/>
      <c r="BG242" s="482"/>
      <c r="BH242" s="482"/>
      <c r="BI242" s="482"/>
    </row>
    <row r="243" spans="1:61">
      <c r="A243" s="483"/>
      <c r="B243" s="484"/>
      <c r="C243" s="484"/>
      <c r="D243" s="485"/>
      <c r="E243" s="486" t="str">
        <f t="shared" ref="E243:AJ243" si="109" xml:space="preserve"> E$241</f>
        <v>Include in cap calculation for export 3</v>
      </c>
      <c r="F243" s="486">
        <f t="shared" si="109"/>
        <v>0</v>
      </c>
      <c r="G243" s="486" t="str">
        <f t="shared" si="109"/>
        <v>Boolean</v>
      </c>
      <c r="H243" s="486">
        <f t="shared" si="109"/>
        <v>0</v>
      </c>
      <c r="I243" s="498">
        <f t="shared" si="109"/>
        <v>0</v>
      </c>
      <c r="J243" s="33">
        <f t="shared" si="109"/>
        <v>0</v>
      </c>
      <c r="K243" s="394">
        <f t="shared" si="109"/>
        <v>1</v>
      </c>
      <c r="L243" s="33">
        <f t="shared" si="109"/>
        <v>1</v>
      </c>
      <c r="M243" s="33">
        <f t="shared" si="109"/>
        <v>1</v>
      </c>
      <c r="N243" s="33">
        <f t="shared" si="109"/>
        <v>1</v>
      </c>
      <c r="O243" s="33">
        <f t="shared" si="109"/>
        <v>1</v>
      </c>
      <c r="P243" s="33">
        <f t="shared" si="109"/>
        <v>0</v>
      </c>
      <c r="Q243" s="33">
        <f t="shared" si="109"/>
        <v>0</v>
      </c>
      <c r="R243" s="33">
        <f t="shared" si="109"/>
        <v>0</v>
      </c>
      <c r="S243" s="33">
        <f t="shared" si="109"/>
        <v>0</v>
      </c>
      <c r="T243" s="33">
        <f t="shared" si="109"/>
        <v>0</v>
      </c>
      <c r="U243" s="33">
        <f t="shared" si="109"/>
        <v>0</v>
      </c>
      <c r="V243" s="33">
        <f t="shared" si="109"/>
        <v>0</v>
      </c>
      <c r="W243" s="33">
        <f t="shared" si="109"/>
        <v>0</v>
      </c>
      <c r="X243" s="33">
        <f t="shared" si="109"/>
        <v>0</v>
      </c>
      <c r="Y243" s="33">
        <f t="shared" si="109"/>
        <v>0</v>
      </c>
      <c r="Z243" s="33">
        <f t="shared" si="109"/>
        <v>0</v>
      </c>
      <c r="AA243" s="33">
        <f t="shared" si="109"/>
        <v>0</v>
      </c>
      <c r="AB243" s="33">
        <f t="shared" si="109"/>
        <v>0</v>
      </c>
      <c r="AC243" s="33">
        <f t="shared" si="109"/>
        <v>0</v>
      </c>
      <c r="AD243" s="33">
        <f t="shared" si="109"/>
        <v>0</v>
      </c>
      <c r="AE243" s="33">
        <f t="shared" si="109"/>
        <v>0</v>
      </c>
      <c r="AF243" s="33">
        <f t="shared" si="109"/>
        <v>0</v>
      </c>
      <c r="AG243" s="33">
        <f t="shared" si="109"/>
        <v>0</v>
      </c>
      <c r="AH243" s="33">
        <f t="shared" si="109"/>
        <v>0</v>
      </c>
      <c r="AI243" s="33">
        <f t="shared" si="109"/>
        <v>0</v>
      </c>
      <c r="AJ243" s="33">
        <f t="shared" si="109"/>
        <v>0</v>
      </c>
      <c r="AK243" s="33">
        <f t="shared" ref="AK243:BI243" si="110" xml:space="preserve"> AK$241</f>
        <v>0</v>
      </c>
      <c r="AL243" s="33">
        <f t="shared" si="110"/>
        <v>0</v>
      </c>
      <c r="AM243" s="33">
        <f t="shared" si="110"/>
        <v>0</v>
      </c>
      <c r="AN243" s="33">
        <f t="shared" si="110"/>
        <v>0</v>
      </c>
      <c r="AO243" s="33">
        <f t="shared" si="110"/>
        <v>0</v>
      </c>
      <c r="AP243" s="33">
        <f t="shared" si="110"/>
        <v>0</v>
      </c>
      <c r="AQ243" s="33">
        <f t="shared" si="110"/>
        <v>0</v>
      </c>
      <c r="AR243" s="33">
        <f t="shared" si="110"/>
        <v>0</v>
      </c>
      <c r="AS243" s="33">
        <f t="shared" si="110"/>
        <v>0</v>
      </c>
      <c r="AT243" s="33">
        <f t="shared" si="110"/>
        <v>0</v>
      </c>
      <c r="AU243" s="33">
        <f t="shared" si="110"/>
        <v>0</v>
      </c>
      <c r="AV243" s="33">
        <f t="shared" si="110"/>
        <v>0</v>
      </c>
      <c r="AW243" s="33">
        <f t="shared" si="110"/>
        <v>0</v>
      </c>
      <c r="AX243" s="33">
        <f t="shared" si="110"/>
        <v>0</v>
      </c>
      <c r="AY243" s="33">
        <f t="shared" si="110"/>
        <v>0</v>
      </c>
      <c r="AZ243" s="33">
        <f t="shared" si="110"/>
        <v>0</v>
      </c>
      <c r="BA243" s="33">
        <f t="shared" si="110"/>
        <v>0</v>
      </c>
      <c r="BB243" s="33">
        <f t="shared" si="110"/>
        <v>0</v>
      </c>
      <c r="BC243" s="33">
        <f t="shared" si="110"/>
        <v>0</v>
      </c>
      <c r="BD243" s="33">
        <f t="shared" si="110"/>
        <v>0</v>
      </c>
      <c r="BE243" s="33">
        <f t="shared" si="110"/>
        <v>0</v>
      </c>
      <c r="BF243" s="33">
        <f t="shared" si="110"/>
        <v>0</v>
      </c>
      <c r="BG243" s="33">
        <f t="shared" si="110"/>
        <v>0</v>
      </c>
      <c r="BH243" s="33">
        <f t="shared" si="110"/>
        <v>0</v>
      </c>
      <c r="BI243" s="33">
        <f t="shared" si="110"/>
        <v>0</v>
      </c>
    </row>
    <row r="244" spans="1:61">
      <c r="A244" s="487"/>
      <c r="B244" s="461"/>
      <c r="C244" s="461"/>
      <c r="D244" s="488"/>
      <c r="E244" s="452" t="str">
        <f t="shared" ref="E244:AJ244" si="111" xml:space="preserve"> E$227</f>
        <v>Discounted economic profit for export 3 (2017-18 FYA CPIH deflated)</v>
      </c>
      <c r="F244" s="452">
        <f t="shared" si="111"/>
        <v>0</v>
      </c>
      <c r="G244" s="452" t="str">
        <f t="shared" si="111"/>
        <v>£m</v>
      </c>
      <c r="H244" s="121">
        <f t="shared" si="111"/>
        <v>0</v>
      </c>
      <c r="I244" s="121">
        <f t="shared" si="111"/>
        <v>0</v>
      </c>
      <c r="J244" s="121">
        <f t="shared" si="111"/>
        <v>0</v>
      </c>
      <c r="K244" s="121">
        <f t="shared" si="111"/>
        <v>0</v>
      </c>
      <c r="L244" s="121">
        <f t="shared" si="111"/>
        <v>0</v>
      </c>
      <c r="M244" s="121">
        <f t="shared" si="111"/>
        <v>0</v>
      </c>
      <c r="N244" s="121">
        <f t="shared" si="111"/>
        <v>0</v>
      </c>
      <c r="O244" s="121">
        <f t="shared" si="111"/>
        <v>0</v>
      </c>
      <c r="P244" s="121">
        <f t="shared" si="111"/>
        <v>0</v>
      </c>
      <c r="Q244" s="121">
        <f t="shared" si="111"/>
        <v>0</v>
      </c>
      <c r="R244" s="121">
        <f t="shared" si="111"/>
        <v>0</v>
      </c>
      <c r="S244" s="121">
        <f t="shared" si="111"/>
        <v>0</v>
      </c>
      <c r="T244" s="121">
        <f t="shared" si="111"/>
        <v>0</v>
      </c>
      <c r="U244" s="121">
        <f t="shared" si="111"/>
        <v>0</v>
      </c>
      <c r="V244" s="121">
        <f t="shared" si="111"/>
        <v>0</v>
      </c>
      <c r="W244" s="121">
        <f t="shared" si="111"/>
        <v>0</v>
      </c>
      <c r="X244" s="121">
        <f t="shared" si="111"/>
        <v>0</v>
      </c>
      <c r="Y244" s="121">
        <f t="shared" si="111"/>
        <v>0</v>
      </c>
      <c r="Z244" s="121">
        <f t="shared" si="111"/>
        <v>0</v>
      </c>
      <c r="AA244" s="121">
        <f t="shared" si="111"/>
        <v>0</v>
      </c>
      <c r="AB244" s="121">
        <f t="shared" si="111"/>
        <v>0</v>
      </c>
      <c r="AC244" s="121">
        <f t="shared" si="111"/>
        <v>0</v>
      </c>
      <c r="AD244" s="121">
        <f t="shared" si="111"/>
        <v>0</v>
      </c>
      <c r="AE244" s="121">
        <f t="shared" si="111"/>
        <v>0</v>
      </c>
      <c r="AF244" s="121">
        <f t="shared" si="111"/>
        <v>0</v>
      </c>
      <c r="AG244" s="121">
        <f t="shared" si="111"/>
        <v>0</v>
      </c>
      <c r="AH244" s="121">
        <f t="shared" si="111"/>
        <v>0</v>
      </c>
      <c r="AI244" s="121">
        <f t="shared" si="111"/>
        <v>0</v>
      </c>
      <c r="AJ244" s="121">
        <f t="shared" si="111"/>
        <v>0</v>
      </c>
      <c r="AK244" s="121">
        <f t="shared" ref="AK244:BI244" si="112" xml:space="preserve"> AK$227</f>
        <v>0</v>
      </c>
      <c r="AL244" s="121">
        <f t="shared" si="112"/>
        <v>0</v>
      </c>
      <c r="AM244" s="121">
        <f t="shared" si="112"/>
        <v>0</v>
      </c>
      <c r="AN244" s="121">
        <f t="shared" si="112"/>
        <v>0</v>
      </c>
      <c r="AO244" s="121">
        <f t="shared" si="112"/>
        <v>0</v>
      </c>
      <c r="AP244" s="121">
        <f t="shared" si="112"/>
        <v>0</v>
      </c>
      <c r="AQ244" s="121">
        <f t="shared" si="112"/>
        <v>0</v>
      </c>
      <c r="AR244" s="121">
        <f t="shared" si="112"/>
        <v>0</v>
      </c>
      <c r="AS244" s="121">
        <f t="shared" si="112"/>
        <v>0</v>
      </c>
      <c r="AT244" s="121">
        <f t="shared" si="112"/>
        <v>0</v>
      </c>
      <c r="AU244" s="121">
        <f t="shared" si="112"/>
        <v>0</v>
      </c>
      <c r="AV244" s="121">
        <f t="shared" si="112"/>
        <v>0</v>
      </c>
      <c r="AW244" s="121">
        <f t="shared" si="112"/>
        <v>0</v>
      </c>
      <c r="AX244" s="121">
        <f t="shared" si="112"/>
        <v>0</v>
      </c>
      <c r="AY244" s="121">
        <f t="shared" si="112"/>
        <v>0</v>
      </c>
      <c r="AZ244" s="121">
        <f t="shared" si="112"/>
        <v>0</v>
      </c>
      <c r="BA244" s="121">
        <f t="shared" si="112"/>
        <v>0</v>
      </c>
      <c r="BB244" s="121">
        <f t="shared" si="112"/>
        <v>0</v>
      </c>
      <c r="BC244" s="121">
        <f t="shared" si="112"/>
        <v>0</v>
      </c>
      <c r="BD244" s="121">
        <f t="shared" si="112"/>
        <v>0</v>
      </c>
      <c r="BE244" s="121">
        <f t="shared" si="112"/>
        <v>0</v>
      </c>
      <c r="BF244" s="121">
        <f t="shared" si="112"/>
        <v>0</v>
      </c>
      <c r="BG244" s="121">
        <f t="shared" si="112"/>
        <v>0</v>
      </c>
      <c r="BH244" s="121">
        <f t="shared" si="112"/>
        <v>0</v>
      </c>
      <c r="BI244" s="121">
        <f t="shared" si="112"/>
        <v>0</v>
      </c>
    </row>
    <row r="245" spans="1:61">
      <c r="A245" s="448"/>
      <c r="B245" s="449"/>
      <c r="C245" s="449"/>
      <c r="D245" s="450"/>
      <c r="E245" s="452" t="s">
        <v>278</v>
      </c>
      <c r="F245" s="451"/>
      <c r="G245" s="451" t="s">
        <v>105</v>
      </c>
      <c r="H245" s="139">
        <f>+SUM(J245:BI245)</f>
        <v>0</v>
      </c>
      <c r="I245" s="121"/>
      <c r="J245" s="121">
        <f xml:space="preserve"> J243 * J244</f>
        <v>0</v>
      </c>
      <c r="K245" s="121">
        <f t="shared" ref="K245:BI245" si="113" xml:space="preserve"> K243 * K244</f>
        <v>0</v>
      </c>
      <c r="L245" s="121">
        <f t="shared" si="113"/>
        <v>0</v>
      </c>
      <c r="M245" s="121">
        <f t="shared" si="113"/>
        <v>0</v>
      </c>
      <c r="N245" s="121">
        <f t="shared" si="113"/>
        <v>0</v>
      </c>
      <c r="O245" s="121">
        <f t="shared" si="113"/>
        <v>0</v>
      </c>
      <c r="P245" s="121">
        <f t="shared" si="113"/>
        <v>0</v>
      </c>
      <c r="Q245" s="121">
        <f t="shared" si="113"/>
        <v>0</v>
      </c>
      <c r="R245" s="121">
        <f t="shared" si="113"/>
        <v>0</v>
      </c>
      <c r="S245" s="121">
        <f t="shared" si="113"/>
        <v>0</v>
      </c>
      <c r="T245" s="121">
        <f t="shared" si="113"/>
        <v>0</v>
      </c>
      <c r="U245" s="121">
        <f t="shared" si="113"/>
        <v>0</v>
      </c>
      <c r="V245" s="121">
        <f t="shared" si="113"/>
        <v>0</v>
      </c>
      <c r="W245" s="121">
        <f t="shared" si="113"/>
        <v>0</v>
      </c>
      <c r="X245" s="121">
        <f t="shared" si="113"/>
        <v>0</v>
      </c>
      <c r="Y245" s="121">
        <f t="shared" si="113"/>
        <v>0</v>
      </c>
      <c r="Z245" s="121">
        <f t="shared" si="113"/>
        <v>0</v>
      </c>
      <c r="AA245" s="121">
        <f t="shared" si="113"/>
        <v>0</v>
      </c>
      <c r="AB245" s="121">
        <f t="shared" si="113"/>
        <v>0</v>
      </c>
      <c r="AC245" s="121">
        <f t="shared" si="113"/>
        <v>0</v>
      </c>
      <c r="AD245" s="121">
        <f t="shared" si="113"/>
        <v>0</v>
      </c>
      <c r="AE245" s="121">
        <f t="shared" si="113"/>
        <v>0</v>
      </c>
      <c r="AF245" s="121">
        <f t="shared" si="113"/>
        <v>0</v>
      </c>
      <c r="AG245" s="121">
        <f t="shared" si="113"/>
        <v>0</v>
      </c>
      <c r="AH245" s="121">
        <f t="shared" si="113"/>
        <v>0</v>
      </c>
      <c r="AI245" s="121">
        <f t="shared" si="113"/>
        <v>0</v>
      </c>
      <c r="AJ245" s="121">
        <f t="shared" si="113"/>
        <v>0</v>
      </c>
      <c r="AK245" s="121">
        <f t="shared" si="113"/>
        <v>0</v>
      </c>
      <c r="AL245" s="121">
        <f t="shared" si="113"/>
        <v>0</v>
      </c>
      <c r="AM245" s="121">
        <f t="shared" si="113"/>
        <v>0</v>
      </c>
      <c r="AN245" s="121">
        <f t="shared" si="113"/>
        <v>0</v>
      </c>
      <c r="AO245" s="121">
        <f t="shared" si="113"/>
        <v>0</v>
      </c>
      <c r="AP245" s="121">
        <f t="shared" si="113"/>
        <v>0</v>
      </c>
      <c r="AQ245" s="121">
        <f t="shared" si="113"/>
        <v>0</v>
      </c>
      <c r="AR245" s="121">
        <f t="shared" si="113"/>
        <v>0</v>
      </c>
      <c r="AS245" s="121">
        <f t="shared" si="113"/>
        <v>0</v>
      </c>
      <c r="AT245" s="121">
        <f t="shared" si="113"/>
        <v>0</v>
      </c>
      <c r="AU245" s="121">
        <f t="shared" si="113"/>
        <v>0</v>
      </c>
      <c r="AV245" s="121">
        <f t="shared" si="113"/>
        <v>0</v>
      </c>
      <c r="AW245" s="121">
        <f t="shared" si="113"/>
        <v>0</v>
      </c>
      <c r="AX245" s="121">
        <f t="shared" si="113"/>
        <v>0</v>
      </c>
      <c r="AY245" s="121">
        <f t="shared" si="113"/>
        <v>0</v>
      </c>
      <c r="AZ245" s="121">
        <f t="shared" si="113"/>
        <v>0</v>
      </c>
      <c r="BA245" s="121">
        <f t="shared" si="113"/>
        <v>0</v>
      </c>
      <c r="BB245" s="121">
        <f t="shared" si="113"/>
        <v>0</v>
      </c>
      <c r="BC245" s="121">
        <f t="shared" si="113"/>
        <v>0</v>
      </c>
      <c r="BD245" s="121">
        <f t="shared" si="113"/>
        <v>0</v>
      </c>
      <c r="BE245" s="121">
        <f t="shared" si="113"/>
        <v>0</v>
      </c>
      <c r="BF245" s="121">
        <f t="shared" si="113"/>
        <v>0</v>
      </c>
      <c r="BG245" s="121">
        <f t="shared" si="113"/>
        <v>0</v>
      </c>
      <c r="BH245" s="121">
        <f t="shared" si="113"/>
        <v>0</v>
      </c>
      <c r="BI245" s="121">
        <f t="shared" si="113"/>
        <v>0</v>
      </c>
    </row>
    <row r="246" spans="1:61">
      <c r="A246" s="448"/>
      <c r="B246" s="449"/>
      <c r="C246" s="449"/>
      <c r="D246" s="450"/>
      <c r="E246" s="451"/>
      <c r="F246" s="451"/>
      <c r="G246" s="451"/>
      <c r="H246" s="451"/>
      <c r="I246" s="452"/>
      <c r="J246" s="451"/>
      <c r="K246" s="451"/>
      <c r="L246" s="451"/>
      <c r="M246" s="451"/>
      <c r="N246" s="451"/>
      <c r="O246" s="451"/>
      <c r="P246" s="451"/>
      <c r="Q246" s="451"/>
      <c r="R246" s="451"/>
      <c r="S246" s="451"/>
      <c r="T246" s="453"/>
      <c r="U246" s="453"/>
      <c r="V246" s="453"/>
      <c r="W246" s="453"/>
      <c r="X246" s="453"/>
      <c r="Y246" s="453"/>
      <c r="Z246" s="453"/>
      <c r="AA246" s="453"/>
      <c r="AB246" s="451"/>
      <c r="AC246" s="451"/>
      <c r="AD246" s="453"/>
      <c r="AE246" s="453"/>
      <c r="AF246" s="451"/>
      <c r="AG246" s="451"/>
      <c r="AH246" s="453"/>
      <c r="AI246" s="453"/>
      <c r="AJ246" s="451"/>
      <c r="AK246" s="451"/>
      <c r="AL246" s="453"/>
      <c r="AM246" s="453"/>
      <c r="AN246" s="451"/>
      <c r="AO246" s="451"/>
      <c r="AP246" s="453"/>
      <c r="AQ246" s="453"/>
      <c r="AR246" s="451"/>
      <c r="AS246" s="453"/>
      <c r="AT246" s="453"/>
      <c r="AU246" s="451"/>
      <c r="AV246" s="453"/>
      <c r="AW246" s="453"/>
      <c r="AX246" s="451"/>
      <c r="AY246" s="453"/>
      <c r="AZ246" s="453"/>
      <c r="BA246" s="451"/>
      <c r="BB246" s="453"/>
      <c r="BC246" s="453"/>
      <c r="BD246" s="451"/>
      <c r="BE246" s="453"/>
      <c r="BF246" s="453"/>
      <c r="BG246" s="451"/>
      <c r="BH246" s="453"/>
      <c r="BI246" s="453"/>
    </row>
    <row r="247" spans="1:61">
      <c r="A247" s="489"/>
      <c r="B247" s="490"/>
      <c r="C247" s="490"/>
      <c r="D247" s="491"/>
      <c r="E247" s="452" t="str">
        <f t="shared" ref="E247:AJ247" si="114" xml:space="preserve"> E$245</f>
        <v>Discounted economic profit for cap for export 3 (2017-18 FYA CPIH deflated)</v>
      </c>
      <c r="F247" s="452">
        <f t="shared" si="114"/>
        <v>0</v>
      </c>
      <c r="G247" s="452" t="str">
        <f t="shared" si="114"/>
        <v>£m</v>
      </c>
      <c r="H247" s="121">
        <f t="shared" si="114"/>
        <v>0</v>
      </c>
      <c r="I247" s="121">
        <f t="shared" si="114"/>
        <v>0</v>
      </c>
      <c r="J247" s="121">
        <f t="shared" si="114"/>
        <v>0</v>
      </c>
      <c r="K247" s="121">
        <f t="shared" si="114"/>
        <v>0</v>
      </c>
      <c r="L247" s="121">
        <f t="shared" si="114"/>
        <v>0</v>
      </c>
      <c r="M247" s="121">
        <f t="shared" si="114"/>
        <v>0</v>
      </c>
      <c r="N247" s="121">
        <f t="shared" si="114"/>
        <v>0</v>
      </c>
      <c r="O247" s="121">
        <f t="shared" si="114"/>
        <v>0</v>
      </c>
      <c r="P247" s="121">
        <f t="shared" si="114"/>
        <v>0</v>
      </c>
      <c r="Q247" s="121">
        <f t="shared" si="114"/>
        <v>0</v>
      </c>
      <c r="R247" s="121">
        <f t="shared" si="114"/>
        <v>0</v>
      </c>
      <c r="S247" s="121">
        <f t="shared" si="114"/>
        <v>0</v>
      </c>
      <c r="T247" s="121">
        <f t="shared" si="114"/>
        <v>0</v>
      </c>
      <c r="U247" s="121">
        <f t="shared" si="114"/>
        <v>0</v>
      </c>
      <c r="V247" s="121">
        <f t="shared" si="114"/>
        <v>0</v>
      </c>
      <c r="W247" s="121">
        <f t="shared" si="114"/>
        <v>0</v>
      </c>
      <c r="X247" s="121">
        <f t="shared" si="114"/>
        <v>0</v>
      </c>
      <c r="Y247" s="121">
        <f t="shared" si="114"/>
        <v>0</v>
      </c>
      <c r="Z247" s="121">
        <f t="shared" si="114"/>
        <v>0</v>
      </c>
      <c r="AA247" s="121">
        <f t="shared" si="114"/>
        <v>0</v>
      </c>
      <c r="AB247" s="121">
        <f t="shared" si="114"/>
        <v>0</v>
      </c>
      <c r="AC247" s="121">
        <f t="shared" si="114"/>
        <v>0</v>
      </c>
      <c r="AD247" s="121">
        <f t="shared" si="114"/>
        <v>0</v>
      </c>
      <c r="AE247" s="121">
        <f t="shared" si="114"/>
        <v>0</v>
      </c>
      <c r="AF247" s="121">
        <f t="shared" si="114"/>
        <v>0</v>
      </c>
      <c r="AG247" s="121">
        <f t="shared" si="114"/>
        <v>0</v>
      </c>
      <c r="AH247" s="121">
        <f t="shared" si="114"/>
        <v>0</v>
      </c>
      <c r="AI247" s="121">
        <f t="shared" si="114"/>
        <v>0</v>
      </c>
      <c r="AJ247" s="121">
        <f t="shared" si="114"/>
        <v>0</v>
      </c>
      <c r="AK247" s="121">
        <f t="shared" ref="AK247:BI247" si="115" xml:space="preserve"> AK$245</f>
        <v>0</v>
      </c>
      <c r="AL247" s="121">
        <f t="shared" si="115"/>
        <v>0</v>
      </c>
      <c r="AM247" s="121">
        <f t="shared" si="115"/>
        <v>0</v>
      </c>
      <c r="AN247" s="121">
        <f t="shared" si="115"/>
        <v>0</v>
      </c>
      <c r="AO247" s="121">
        <f t="shared" si="115"/>
        <v>0</v>
      </c>
      <c r="AP247" s="121">
        <f t="shared" si="115"/>
        <v>0</v>
      </c>
      <c r="AQ247" s="121">
        <f t="shared" si="115"/>
        <v>0</v>
      </c>
      <c r="AR247" s="121">
        <f t="shared" si="115"/>
        <v>0</v>
      </c>
      <c r="AS247" s="121">
        <f t="shared" si="115"/>
        <v>0</v>
      </c>
      <c r="AT247" s="121">
        <f t="shared" si="115"/>
        <v>0</v>
      </c>
      <c r="AU247" s="121">
        <f t="shared" si="115"/>
        <v>0</v>
      </c>
      <c r="AV247" s="121">
        <f t="shared" si="115"/>
        <v>0</v>
      </c>
      <c r="AW247" s="121">
        <f t="shared" si="115"/>
        <v>0</v>
      </c>
      <c r="AX247" s="121">
        <f t="shared" si="115"/>
        <v>0</v>
      </c>
      <c r="AY247" s="121">
        <f t="shared" si="115"/>
        <v>0</v>
      </c>
      <c r="AZ247" s="121">
        <f t="shared" si="115"/>
        <v>0</v>
      </c>
      <c r="BA247" s="121">
        <f t="shared" si="115"/>
        <v>0</v>
      </c>
      <c r="BB247" s="121">
        <f t="shared" si="115"/>
        <v>0</v>
      </c>
      <c r="BC247" s="121">
        <f t="shared" si="115"/>
        <v>0</v>
      </c>
      <c r="BD247" s="121">
        <f t="shared" si="115"/>
        <v>0</v>
      </c>
      <c r="BE247" s="121">
        <f t="shared" si="115"/>
        <v>0</v>
      </c>
      <c r="BF247" s="121">
        <f t="shared" si="115"/>
        <v>0</v>
      </c>
      <c r="BG247" s="121">
        <f t="shared" si="115"/>
        <v>0</v>
      </c>
      <c r="BH247" s="121">
        <f t="shared" si="115"/>
        <v>0</v>
      </c>
      <c r="BI247" s="121">
        <f t="shared" si="115"/>
        <v>0</v>
      </c>
    </row>
    <row r="248" spans="1:61">
      <c r="A248" s="448"/>
      <c r="B248" s="449"/>
      <c r="C248" s="449"/>
      <c r="D248" s="450"/>
      <c r="E248" s="459" t="s">
        <v>279</v>
      </c>
      <c r="F248" s="123">
        <f>SUM(J247:BI247)</f>
        <v>0</v>
      </c>
      <c r="G248" s="453" t="s">
        <v>105</v>
      </c>
      <c r="H248" s="451"/>
      <c r="I248" s="452"/>
      <c r="J248" s="451"/>
      <c r="K248" s="451"/>
      <c r="L248" s="451"/>
      <c r="M248" s="451"/>
      <c r="N248" s="451"/>
      <c r="O248" s="451"/>
      <c r="P248" s="451"/>
      <c r="Q248" s="451"/>
      <c r="R248" s="451"/>
      <c r="S248" s="451"/>
      <c r="T248" s="453"/>
      <c r="U248" s="453"/>
      <c r="V248" s="453"/>
      <c r="W248" s="453"/>
      <c r="X248" s="453"/>
      <c r="Y248" s="453"/>
      <c r="Z248" s="453"/>
      <c r="AA248" s="453"/>
      <c r="AB248" s="451"/>
      <c r="AC248" s="451"/>
      <c r="AD248" s="453"/>
      <c r="AE248" s="453"/>
      <c r="AF248" s="451"/>
      <c r="AG248" s="451"/>
      <c r="AH248" s="453"/>
      <c r="AI248" s="453"/>
      <c r="AJ248" s="451"/>
      <c r="AK248" s="451"/>
      <c r="AL248" s="453"/>
      <c r="AM248" s="453"/>
      <c r="AN248" s="451"/>
      <c r="AO248" s="451"/>
      <c r="AP248" s="453"/>
      <c r="AQ248" s="453"/>
      <c r="AR248" s="451"/>
      <c r="AS248" s="453"/>
      <c r="AT248" s="453"/>
      <c r="AU248" s="451"/>
      <c r="AV248" s="453"/>
      <c r="AW248" s="453"/>
      <c r="AX248" s="451"/>
      <c r="AY248" s="453"/>
      <c r="AZ248" s="453"/>
      <c r="BA248" s="451"/>
      <c r="BB248" s="453"/>
      <c r="BC248" s="453"/>
      <c r="BD248" s="451"/>
      <c r="BE248" s="453"/>
      <c r="BF248" s="453"/>
      <c r="BG248" s="451"/>
      <c r="BH248" s="453"/>
      <c r="BI248" s="453"/>
    </row>
    <row r="249" spans="1:61">
      <c r="A249" s="448"/>
      <c r="B249" s="449"/>
      <c r="C249" s="449"/>
      <c r="D249" s="450"/>
      <c r="E249" s="451"/>
      <c r="F249" s="453"/>
      <c r="G249" s="451"/>
      <c r="H249" s="451"/>
      <c r="I249" s="452"/>
      <c r="J249" s="451"/>
      <c r="K249" s="451"/>
      <c r="L249" s="451"/>
      <c r="M249" s="451"/>
      <c r="N249" s="451"/>
      <c r="O249" s="451"/>
      <c r="P249" s="451"/>
      <c r="Q249" s="451"/>
      <c r="R249" s="451"/>
      <c r="S249" s="451"/>
      <c r="T249" s="453"/>
      <c r="U249" s="453"/>
      <c r="V249" s="453"/>
      <c r="W249" s="453"/>
      <c r="X249" s="453"/>
      <c r="Y249" s="453"/>
      <c r="Z249" s="453"/>
      <c r="AA249" s="453"/>
      <c r="AB249" s="451"/>
      <c r="AC249" s="451"/>
      <c r="AD249" s="453"/>
      <c r="AE249" s="453"/>
      <c r="AF249" s="451"/>
      <c r="AG249" s="451"/>
      <c r="AH249" s="453"/>
      <c r="AI249" s="453"/>
      <c r="AJ249" s="451"/>
      <c r="AK249" s="451"/>
      <c r="AL249" s="453"/>
      <c r="AM249" s="453"/>
      <c r="AN249" s="451"/>
      <c r="AO249" s="451"/>
      <c r="AP249" s="453"/>
      <c r="AQ249" s="453"/>
      <c r="AR249" s="451"/>
      <c r="AS249" s="453"/>
      <c r="AT249" s="453"/>
      <c r="AU249" s="451"/>
      <c r="AV249" s="453"/>
      <c r="AW249" s="453"/>
      <c r="AX249" s="451"/>
      <c r="AY249" s="453"/>
      <c r="AZ249" s="453"/>
      <c r="BA249" s="451"/>
      <c r="BB249" s="453"/>
      <c r="BC249" s="453"/>
      <c r="BD249" s="451"/>
      <c r="BE249" s="453"/>
      <c r="BF249" s="453"/>
      <c r="BG249" s="451"/>
      <c r="BH249" s="453"/>
      <c r="BI249" s="453"/>
    </row>
    <row r="250" spans="1:61">
      <c r="A250" s="448"/>
      <c r="B250" s="449"/>
      <c r="C250" s="449"/>
      <c r="D250" s="450"/>
      <c r="E250" s="452" t="str">
        <f t="shared" ref="E250:AJ250" si="116" xml:space="preserve"> E$234</f>
        <v>50% of NPV of economic profit for export 3 (2017-18 FYA CPIH deflated)</v>
      </c>
      <c r="F250" s="121">
        <f t="shared" si="116"/>
        <v>0</v>
      </c>
      <c r="G250" s="452" t="str">
        <f t="shared" si="116"/>
        <v>£m</v>
      </c>
      <c r="H250" s="452">
        <f t="shared" si="116"/>
        <v>0</v>
      </c>
      <c r="I250" s="452">
        <f t="shared" si="116"/>
        <v>0</v>
      </c>
      <c r="J250" s="452">
        <f t="shared" si="116"/>
        <v>0</v>
      </c>
      <c r="K250" s="452">
        <f t="shared" si="116"/>
        <v>0</v>
      </c>
      <c r="L250" s="452">
        <f t="shared" si="116"/>
        <v>0</v>
      </c>
      <c r="M250" s="452">
        <f t="shared" si="116"/>
        <v>0</v>
      </c>
      <c r="N250" s="452">
        <f t="shared" si="116"/>
        <v>0</v>
      </c>
      <c r="O250" s="452">
        <f t="shared" si="116"/>
        <v>0</v>
      </c>
      <c r="P250" s="452">
        <f t="shared" si="116"/>
        <v>0</v>
      </c>
      <c r="Q250" s="452">
        <f t="shared" si="116"/>
        <v>0</v>
      </c>
      <c r="R250" s="452">
        <f t="shared" si="116"/>
        <v>0</v>
      </c>
      <c r="S250" s="452">
        <f t="shared" si="116"/>
        <v>0</v>
      </c>
      <c r="T250" s="452">
        <f t="shared" si="116"/>
        <v>0</v>
      </c>
      <c r="U250" s="452">
        <f t="shared" si="116"/>
        <v>0</v>
      </c>
      <c r="V250" s="452">
        <f t="shared" si="116"/>
        <v>0</v>
      </c>
      <c r="W250" s="452">
        <f t="shared" si="116"/>
        <v>0</v>
      </c>
      <c r="X250" s="452">
        <f t="shared" si="116"/>
        <v>0</v>
      </c>
      <c r="Y250" s="452">
        <f t="shared" si="116"/>
        <v>0</v>
      </c>
      <c r="Z250" s="452">
        <f t="shared" si="116"/>
        <v>0</v>
      </c>
      <c r="AA250" s="452">
        <f t="shared" si="116"/>
        <v>0</v>
      </c>
      <c r="AB250" s="452">
        <f t="shared" si="116"/>
        <v>0</v>
      </c>
      <c r="AC250" s="452">
        <f t="shared" si="116"/>
        <v>0</v>
      </c>
      <c r="AD250" s="452">
        <f t="shared" si="116"/>
        <v>0</v>
      </c>
      <c r="AE250" s="452">
        <f t="shared" si="116"/>
        <v>0</v>
      </c>
      <c r="AF250" s="452">
        <f t="shared" si="116"/>
        <v>0</v>
      </c>
      <c r="AG250" s="452">
        <f t="shared" si="116"/>
        <v>0</v>
      </c>
      <c r="AH250" s="452">
        <f t="shared" si="116"/>
        <v>0</v>
      </c>
      <c r="AI250" s="452">
        <f t="shared" si="116"/>
        <v>0</v>
      </c>
      <c r="AJ250" s="452">
        <f t="shared" si="116"/>
        <v>0</v>
      </c>
      <c r="AK250" s="452">
        <f t="shared" ref="AK250:BI250" si="117" xml:space="preserve"> AK$234</f>
        <v>0</v>
      </c>
      <c r="AL250" s="452">
        <f t="shared" si="117"/>
        <v>0</v>
      </c>
      <c r="AM250" s="452">
        <f t="shared" si="117"/>
        <v>0</v>
      </c>
      <c r="AN250" s="452">
        <f t="shared" si="117"/>
        <v>0</v>
      </c>
      <c r="AO250" s="452">
        <f t="shared" si="117"/>
        <v>0</v>
      </c>
      <c r="AP250" s="452">
        <f t="shared" si="117"/>
        <v>0</v>
      </c>
      <c r="AQ250" s="452">
        <f t="shared" si="117"/>
        <v>0</v>
      </c>
      <c r="AR250" s="452">
        <f t="shared" si="117"/>
        <v>0</v>
      </c>
      <c r="AS250" s="452">
        <f t="shared" si="117"/>
        <v>0</v>
      </c>
      <c r="AT250" s="452">
        <f t="shared" si="117"/>
        <v>0</v>
      </c>
      <c r="AU250" s="452">
        <f t="shared" si="117"/>
        <v>0</v>
      </c>
      <c r="AV250" s="452">
        <f t="shared" si="117"/>
        <v>0</v>
      </c>
      <c r="AW250" s="452">
        <f t="shared" si="117"/>
        <v>0</v>
      </c>
      <c r="AX250" s="452">
        <f t="shared" si="117"/>
        <v>0</v>
      </c>
      <c r="AY250" s="452">
        <f t="shared" si="117"/>
        <v>0</v>
      </c>
      <c r="AZ250" s="452">
        <f t="shared" si="117"/>
        <v>0</v>
      </c>
      <c r="BA250" s="452">
        <f t="shared" si="117"/>
        <v>0</v>
      </c>
      <c r="BB250" s="452">
        <f t="shared" si="117"/>
        <v>0</v>
      </c>
      <c r="BC250" s="452">
        <f t="shared" si="117"/>
        <v>0</v>
      </c>
      <c r="BD250" s="452">
        <f t="shared" si="117"/>
        <v>0</v>
      </c>
      <c r="BE250" s="452">
        <f t="shared" si="117"/>
        <v>0</v>
      </c>
      <c r="BF250" s="452">
        <f t="shared" si="117"/>
        <v>0</v>
      </c>
      <c r="BG250" s="452">
        <f t="shared" si="117"/>
        <v>0</v>
      </c>
      <c r="BH250" s="452">
        <f t="shared" si="117"/>
        <v>0</v>
      </c>
      <c r="BI250" s="452">
        <f t="shared" si="117"/>
        <v>0</v>
      </c>
    </row>
    <row r="251" spans="1:61">
      <c r="A251" s="448"/>
      <c r="B251" s="449"/>
      <c r="C251" s="449"/>
      <c r="D251" s="450"/>
      <c r="E251" s="452" t="str">
        <f t="shared" ref="E251:AJ251" si="118" xml:space="preserve"> E$248</f>
        <v>Total discounted economic profit for cap for export 3 (2017-18 FYA CPIH deflated)</v>
      </c>
      <c r="F251" s="121">
        <f t="shared" si="118"/>
        <v>0</v>
      </c>
      <c r="G251" s="452" t="str">
        <f t="shared" si="118"/>
        <v>£m</v>
      </c>
      <c r="H251" s="452">
        <f t="shared" si="118"/>
        <v>0</v>
      </c>
      <c r="I251" s="452">
        <f t="shared" si="118"/>
        <v>0</v>
      </c>
      <c r="J251" s="452">
        <f t="shared" si="118"/>
        <v>0</v>
      </c>
      <c r="K251" s="452">
        <f t="shared" si="118"/>
        <v>0</v>
      </c>
      <c r="L251" s="452">
        <f t="shared" si="118"/>
        <v>0</v>
      </c>
      <c r="M251" s="452">
        <f t="shared" si="118"/>
        <v>0</v>
      </c>
      <c r="N251" s="452">
        <f t="shared" si="118"/>
        <v>0</v>
      </c>
      <c r="O251" s="452">
        <f t="shared" si="118"/>
        <v>0</v>
      </c>
      <c r="P251" s="452">
        <f t="shared" si="118"/>
        <v>0</v>
      </c>
      <c r="Q251" s="452">
        <f t="shared" si="118"/>
        <v>0</v>
      </c>
      <c r="R251" s="452">
        <f t="shared" si="118"/>
        <v>0</v>
      </c>
      <c r="S251" s="452">
        <f t="shared" si="118"/>
        <v>0</v>
      </c>
      <c r="T251" s="452">
        <f t="shared" si="118"/>
        <v>0</v>
      </c>
      <c r="U251" s="452">
        <f t="shared" si="118"/>
        <v>0</v>
      </c>
      <c r="V251" s="452">
        <f t="shared" si="118"/>
        <v>0</v>
      </c>
      <c r="W251" s="452">
        <f t="shared" si="118"/>
        <v>0</v>
      </c>
      <c r="X251" s="452">
        <f t="shared" si="118"/>
        <v>0</v>
      </c>
      <c r="Y251" s="452">
        <f t="shared" si="118"/>
        <v>0</v>
      </c>
      <c r="Z251" s="452">
        <f t="shared" si="118"/>
        <v>0</v>
      </c>
      <c r="AA251" s="452">
        <f t="shared" si="118"/>
        <v>0</v>
      </c>
      <c r="AB251" s="452">
        <f t="shared" si="118"/>
        <v>0</v>
      </c>
      <c r="AC251" s="452">
        <f t="shared" si="118"/>
        <v>0</v>
      </c>
      <c r="AD251" s="452">
        <f t="shared" si="118"/>
        <v>0</v>
      </c>
      <c r="AE251" s="452">
        <f t="shared" si="118"/>
        <v>0</v>
      </c>
      <c r="AF251" s="452">
        <f t="shared" si="118"/>
        <v>0</v>
      </c>
      <c r="AG251" s="452">
        <f t="shared" si="118"/>
        <v>0</v>
      </c>
      <c r="AH251" s="452">
        <f t="shared" si="118"/>
        <v>0</v>
      </c>
      <c r="AI251" s="452">
        <f t="shared" si="118"/>
        <v>0</v>
      </c>
      <c r="AJ251" s="452">
        <f t="shared" si="118"/>
        <v>0</v>
      </c>
      <c r="AK251" s="452">
        <f t="shared" ref="AK251:BI251" si="119" xml:space="preserve"> AK$248</f>
        <v>0</v>
      </c>
      <c r="AL251" s="452">
        <f t="shared" si="119"/>
        <v>0</v>
      </c>
      <c r="AM251" s="452">
        <f t="shared" si="119"/>
        <v>0</v>
      </c>
      <c r="AN251" s="452">
        <f t="shared" si="119"/>
        <v>0</v>
      </c>
      <c r="AO251" s="452">
        <f t="shared" si="119"/>
        <v>0</v>
      </c>
      <c r="AP251" s="452">
        <f t="shared" si="119"/>
        <v>0</v>
      </c>
      <c r="AQ251" s="452">
        <f t="shared" si="119"/>
        <v>0</v>
      </c>
      <c r="AR251" s="452">
        <f t="shared" si="119"/>
        <v>0</v>
      </c>
      <c r="AS251" s="452">
        <f t="shared" si="119"/>
        <v>0</v>
      </c>
      <c r="AT251" s="452">
        <f t="shared" si="119"/>
        <v>0</v>
      </c>
      <c r="AU251" s="452">
        <f t="shared" si="119"/>
        <v>0</v>
      </c>
      <c r="AV251" s="452">
        <f t="shared" si="119"/>
        <v>0</v>
      </c>
      <c r="AW251" s="452">
        <f t="shared" si="119"/>
        <v>0</v>
      </c>
      <c r="AX251" s="452">
        <f t="shared" si="119"/>
        <v>0</v>
      </c>
      <c r="AY251" s="452">
        <f t="shared" si="119"/>
        <v>0</v>
      </c>
      <c r="AZ251" s="452">
        <f t="shared" si="119"/>
        <v>0</v>
      </c>
      <c r="BA251" s="452">
        <f t="shared" si="119"/>
        <v>0</v>
      </c>
      <c r="BB251" s="452">
        <f t="shared" si="119"/>
        <v>0</v>
      </c>
      <c r="BC251" s="452">
        <f t="shared" si="119"/>
        <v>0</v>
      </c>
      <c r="BD251" s="452">
        <f t="shared" si="119"/>
        <v>0</v>
      </c>
      <c r="BE251" s="452">
        <f t="shared" si="119"/>
        <v>0</v>
      </c>
      <c r="BF251" s="452">
        <f t="shared" si="119"/>
        <v>0</v>
      </c>
      <c r="BG251" s="452">
        <f t="shared" si="119"/>
        <v>0</v>
      </c>
      <c r="BH251" s="452">
        <f t="shared" si="119"/>
        <v>0</v>
      </c>
      <c r="BI251" s="452">
        <f t="shared" si="119"/>
        <v>0</v>
      </c>
    </row>
    <row r="252" spans="1:61" ht="12.5">
      <c r="A252" s="492"/>
      <c r="B252" s="449"/>
      <c r="C252" s="449"/>
      <c r="D252" s="450"/>
      <c r="E252" s="452" t="s">
        <v>280</v>
      </c>
      <c r="F252" s="139">
        <f xml:space="preserve"> MAX( MIN( F250, F251 ), 0 )</f>
        <v>0</v>
      </c>
      <c r="G252" s="452" t="s">
        <v>105</v>
      </c>
      <c r="H252" s="451"/>
      <c r="I252" s="452"/>
      <c r="J252" s="451"/>
      <c r="K252" s="451"/>
      <c r="L252" s="451"/>
      <c r="M252" s="451"/>
      <c r="N252" s="451"/>
      <c r="O252" s="451"/>
      <c r="P252" s="451"/>
      <c r="Q252" s="451"/>
      <c r="R252" s="451"/>
      <c r="S252" s="451"/>
      <c r="T252" s="453"/>
      <c r="U252" s="453"/>
      <c r="V252" s="453"/>
      <c r="W252" s="453"/>
      <c r="X252" s="453"/>
      <c r="Y252" s="453"/>
      <c r="Z252" s="453"/>
      <c r="AA252" s="453"/>
      <c r="AB252" s="451"/>
      <c r="AC252" s="451"/>
      <c r="AD252" s="453"/>
      <c r="AE252" s="453"/>
      <c r="AF252" s="451"/>
      <c r="AG252" s="451"/>
      <c r="AH252" s="453"/>
      <c r="AI252" s="453"/>
      <c r="AJ252" s="451"/>
      <c r="AK252" s="451"/>
      <c r="AL252" s="453"/>
      <c r="AM252" s="453"/>
      <c r="AN252" s="451"/>
      <c r="AO252" s="451"/>
      <c r="AP252" s="453"/>
      <c r="AQ252" s="453"/>
      <c r="AR252" s="451"/>
      <c r="AS252" s="453"/>
      <c r="AT252" s="453"/>
      <c r="AU252" s="451"/>
      <c r="AV252" s="453"/>
      <c r="AW252" s="453"/>
      <c r="AX252" s="451"/>
      <c r="AY252" s="453"/>
      <c r="AZ252" s="453"/>
      <c r="BA252" s="451"/>
      <c r="BB252" s="453"/>
      <c r="BC252" s="453"/>
      <c r="BD252" s="451"/>
      <c r="BE252" s="453"/>
      <c r="BF252" s="453"/>
      <c r="BG252" s="451"/>
      <c r="BH252" s="453"/>
      <c r="BI252" s="453"/>
    </row>
    <row r="253" spans="1:61">
      <c r="A253" s="448"/>
      <c r="B253" s="449"/>
      <c r="C253" s="449"/>
      <c r="D253" s="450"/>
      <c r="E253" s="460"/>
      <c r="F253" s="493"/>
      <c r="G253" s="460"/>
      <c r="H253" s="451"/>
      <c r="I253" s="452"/>
      <c r="J253" s="451"/>
      <c r="K253" s="451"/>
      <c r="L253" s="451"/>
      <c r="M253" s="451"/>
      <c r="N253" s="451"/>
      <c r="O253" s="451"/>
      <c r="P253" s="451"/>
      <c r="Q253" s="451"/>
      <c r="R253" s="451"/>
      <c r="S253" s="451"/>
      <c r="T253" s="453"/>
      <c r="U253" s="453"/>
      <c r="V253" s="453"/>
      <c r="W253" s="453"/>
      <c r="X253" s="453"/>
      <c r="Y253" s="453"/>
      <c r="Z253" s="453"/>
      <c r="AA253" s="453"/>
      <c r="AB253" s="451"/>
      <c r="AC253" s="451"/>
      <c r="AD253" s="453"/>
      <c r="AE253" s="453"/>
      <c r="AF253" s="451"/>
      <c r="AG253" s="451"/>
      <c r="AH253" s="453"/>
      <c r="AI253" s="453"/>
      <c r="AJ253" s="451"/>
      <c r="AK253" s="451"/>
      <c r="AL253" s="453"/>
      <c r="AM253" s="453"/>
      <c r="AN253" s="451"/>
      <c r="AO253" s="451"/>
      <c r="AP253" s="453"/>
      <c r="AQ253" s="453"/>
      <c r="AR253" s="451"/>
      <c r="AS253" s="453"/>
      <c r="AT253" s="453"/>
      <c r="AU253" s="451"/>
      <c r="AV253" s="453"/>
      <c r="AW253" s="453"/>
      <c r="AX253" s="451"/>
      <c r="AY253" s="453"/>
      <c r="AZ253" s="453"/>
      <c r="BA253" s="451"/>
      <c r="BB253" s="453"/>
      <c r="BC253" s="453"/>
      <c r="BD253" s="451"/>
      <c r="BE253" s="453"/>
      <c r="BF253" s="453"/>
      <c r="BG253" s="451"/>
      <c r="BH253" s="453"/>
      <c r="BI253" s="453"/>
    </row>
    <row r="254" spans="1:61">
      <c r="A254" s="448"/>
      <c r="B254" s="449"/>
      <c r="C254" s="449"/>
      <c r="D254" s="450"/>
      <c r="E254" s="452" t="str">
        <f t="shared" ref="E254:AJ254" si="120" xml:space="preserve"> E$234</f>
        <v>50% of NPV of economic profit for export 3 (2017-18 FYA CPIH deflated)</v>
      </c>
      <c r="F254" s="121">
        <f t="shared" si="120"/>
        <v>0</v>
      </c>
      <c r="G254" s="452" t="str">
        <f t="shared" si="120"/>
        <v>£m</v>
      </c>
      <c r="H254" s="452">
        <f t="shared" si="120"/>
        <v>0</v>
      </c>
      <c r="I254" s="452">
        <f t="shared" si="120"/>
        <v>0</v>
      </c>
      <c r="J254" s="452">
        <f t="shared" si="120"/>
        <v>0</v>
      </c>
      <c r="K254" s="452">
        <f t="shared" si="120"/>
        <v>0</v>
      </c>
      <c r="L254" s="452">
        <f t="shared" si="120"/>
        <v>0</v>
      </c>
      <c r="M254" s="452">
        <f t="shared" si="120"/>
        <v>0</v>
      </c>
      <c r="N254" s="452">
        <f t="shared" si="120"/>
        <v>0</v>
      </c>
      <c r="O254" s="452">
        <f t="shared" si="120"/>
        <v>0</v>
      </c>
      <c r="P254" s="452">
        <f t="shared" si="120"/>
        <v>0</v>
      </c>
      <c r="Q254" s="452">
        <f t="shared" si="120"/>
        <v>0</v>
      </c>
      <c r="R254" s="452">
        <f t="shared" si="120"/>
        <v>0</v>
      </c>
      <c r="S254" s="452">
        <f t="shared" si="120"/>
        <v>0</v>
      </c>
      <c r="T254" s="452">
        <f t="shared" si="120"/>
        <v>0</v>
      </c>
      <c r="U254" s="452">
        <f t="shared" si="120"/>
        <v>0</v>
      </c>
      <c r="V254" s="452">
        <f t="shared" si="120"/>
        <v>0</v>
      </c>
      <c r="W254" s="452">
        <f t="shared" si="120"/>
        <v>0</v>
      </c>
      <c r="X254" s="452">
        <f t="shared" si="120"/>
        <v>0</v>
      </c>
      <c r="Y254" s="452">
        <f t="shared" si="120"/>
        <v>0</v>
      </c>
      <c r="Z254" s="452">
        <f t="shared" si="120"/>
        <v>0</v>
      </c>
      <c r="AA254" s="452">
        <f t="shared" si="120"/>
        <v>0</v>
      </c>
      <c r="AB254" s="452">
        <f t="shared" si="120"/>
        <v>0</v>
      </c>
      <c r="AC254" s="452">
        <f t="shared" si="120"/>
        <v>0</v>
      </c>
      <c r="AD254" s="452">
        <f t="shared" si="120"/>
        <v>0</v>
      </c>
      <c r="AE254" s="452">
        <f t="shared" si="120"/>
        <v>0</v>
      </c>
      <c r="AF254" s="452">
        <f t="shared" si="120"/>
        <v>0</v>
      </c>
      <c r="AG254" s="452">
        <f t="shared" si="120"/>
        <v>0</v>
      </c>
      <c r="AH254" s="452">
        <f t="shared" si="120"/>
        <v>0</v>
      </c>
      <c r="AI254" s="452">
        <f t="shared" si="120"/>
        <v>0</v>
      </c>
      <c r="AJ254" s="452">
        <f t="shared" si="120"/>
        <v>0</v>
      </c>
      <c r="AK254" s="452">
        <f t="shared" ref="AK254:BI254" si="121" xml:space="preserve"> AK$234</f>
        <v>0</v>
      </c>
      <c r="AL254" s="452">
        <f t="shared" si="121"/>
        <v>0</v>
      </c>
      <c r="AM254" s="452">
        <f t="shared" si="121"/>
        <v>0</v>
      </c>
      <c r="AN254" s="452">
        <f t="shared" si="121"/>
        <v>0</v>
      </c>
      <c r="AO254" s="452">
        <f t="shared" si="121"/>
        <v>0</v>
      </c>
      <c r="AP254" s="452">
        <f t="shared" si="121"/>
        <v>0</v>
      </c>
      <c r="AQ254" s="452">
        <f t="shared" si="121"/>
        <v>0</v>
      </c>
      <c r="AR254" s="452">
        <f t="shared" si="121"/>
        <v>0</v>
      </c>
      <c r="AS254" s="452">
        <f t="shared" si="121"/>
        <v>0</v>
      </c>
      <c r="AT254" s="452">
        <f t="shared" si="121"/>
        <v>0</v>
      </c>
      <c r="AU254" s="452">
        <f t="shared" si="121"/>
        <v>0</v>
      </c>
      <c r="AV254" s="452">
        <f t="shared" si="121"/>
        <v>0</v>
      </c>
      <c r="AW254" s="452">
        <f t="shared" si="121"/>
        <v>0</v>
      </c>
      <c r="AX254" s="452">
        <f t="shared" si="121"/>
        <v>0</v>
      </c>
      <c r="AY254" s="452">
        <f t="shared" si="121"/>
        <v>0</v>
      </c>
      <c r="AZ254" s="452">
        <f t="shared" si="121"/>
        <v>0</v>
      </c>
      <c r="BA254" s="452">
        <f t="shared" si="121"/>
        <v>0</v>
      </c>
      <c r="BB254" s="452">
        <f t="shared" si="121"/>
        <v>0</v>
      </c>
      <c r="BC254" s="452">
        <f t="shared" si="121"/>
        <v>0</v>
      </c>
      <c r="BD254" s="452">
        <f t="shared" si="121"/>
        <v>0</v>
      </c>
      <c r="BE254" s="452">
        <f t="shared" si="121"/>
        <v>0</v>
      </c>
      <c r="BF254" s="452">
        <f t="shared" si="121"/>
        <v>0</v>
      </c>
      <c r="BG254" s="452">
        <f t="shared" si="121"/>
        <v>0</v>
      </c>
      <c r="BH254" s="452">
        <f t="shared" si="121"/>
        <v>0</v>
      </c>
      <c r="BI254" s="452">
        <f t="shared" si="121"/>
        <v>0</v>
      </c>
    </row>
    <row r="255" spans="1:61">
      <c r="A255" s="448"/>
      <c r="B255" s="449"/>
      <c r="C255" s="449"/>
      <c r="D255" s="450"/>
      <c r="E255" s="452" t="str">
        <f t="shared" ref="E255:AJ255" si="122" xml:space="preserve"> E$252</f>
        <v>Export incentive for export 3 to be paid at PR24 (2017-18 FYA CPIH deflated)</v>
      </c>
      <c r="F255" s="121">
        <f t="shared" si="122"/>
        <v>0</v>
      </c>
      <c r="G255" s="452" t="str">
        <f t="shared" si="122"/>
        <v>£m</v>
      </c>
      <c r="H255" s="452">
        <f t="shared" si="122"/>
        <v>0</v>
      </c>
      <c r="I255" s="452">
        <f t="shared" si="122"/>
        <v>0</v>
      </c>
      <c r="J255" s="452">
        <f t="shared" si="122"/>
        <v>0</v>
      </c>
      <c r="K255" s="452">
        <f t="shared" si="122"/>
        <v>0</v>
      </c>
      <c r="L255" s="452">
        <f t="shared" si="122"/>
        <v>0</v>
      </c>
      <c r="M255" s="452">
        <f t="shared" si="122"/>
        <v>0</v>
      </c>
      <c r="N255" s="452">
        <f t="shared" si="122"/>
        <v>0</v>
      </c>
      <c r="O255" s="452">
        <f t="shared" si="122"/>
        <v>0</v>
      </c>
      <c r="P255" s="452">
        <f t="shared" si="122"/>
        <v>0</v>
      </c>
      <c r="Q255" s="452">
        <f t="shared" si="122"/>
        <v>0</v>
      </c>
      <c r="R255" s="452">
        <f t="shared" si="122"/>
        <v>0</v>
      </c>
      <c r="S255" s="452">
        <f t="shared" si="122"/>
        <v>0</v>
      </c>
      <c r="T255" s="452">
        <f t="shared" si="122"/>
        <v>0</v>
      </c>
      <c r="U255" s="452">
        <f t="shared" si="122"/>
        <v>0</v>
      </c>
      <c r="V255" s="452">
        <f t="shared" si="122"/>
        <v>0</v>
      </c>
      <c r="W255" s="452">
        <f t="shared" si="122"/>
        <v>0</v>
      </c>
      <c r="X255" s="452">
        <f t="shared" si="122"/>
        <v>0</v>
      </c>
      <c r="Y255" s="452">
        <f t="shared" si="122"/>
        <v>0</v>
      </c>
      <c r="Z255" s="452">
        <f t="shared" si="122"/>
        <v>0</v>
      </c>
      <c r="AA255" s="452">
        <f t="shared" si="122"/>
        <v>0</v>
      </c>
      <c r="AB255" s="452">
        <f t="shared" si="122"/>
        <v>0</v>
      </c>
      <c r="AC255" s="452">
        <f t="shared" si="122"/>
        <v>0</v>
      </c>
      <c r="AD255" s="452">
        <f t="shared" si="122"/>
        <v>0</v>
      </c>
      <c r="AE255" s="452">
        <f t="shared" si="122"/>
        <v>0</v>
      </c>
      <c r="AF255" s="452">
        <f t="shared" si="122"/>
        <v>0</v>
      </c>
      <c r="AG255" s="452">
        <f t="shared" si="122"/>
        <v>0</v>
      </c>
      <c r="AH255" s="452">
        <f t="shared" si="122"/>
        <v>0</v>
      </c>
      <c r="AI255" s="452">
        <f t="shared" si="122"/>
        <v>0</v>
      </c>
      <c r="AJ255" s="452">
        <f t="shared" si="122"/>
        <v>0</v>
      </c>
      <c r="AK255" s="452">
        <f t="shared" ref="AK255:BI255" si="123" xml:space="preserve"> AK$252</f>
        <v>0</v>
      </c>
      <c r="AL255" s="452">
        <f t="shared" si="123"/>
        <v>0</v>
      </c>
      <c r="AM255" s="452">
        <f t="shared" si="123"/>
        <v>0</v>
      </c>
      <c r="AN255" s="452">
        <f t="shared" si="123"/>
        <v>0</v>
      </c>
      <c r="AO255" s="452">
        <f t="shared" si="123"/>
        <v>0</v>
      </c>
      <c r="AP255" s="452">
        <f t="shared" si="123"/>
        <v>0</v>
      </c>
      <c r="AQ255" s="452">
        <f t="shared" si="123"/>
        <v>0</v>
      </c>
      <c r="AR255" s="452">
        <f t="shared" si="123"/>
        <v>0</v>
      </c>
      <c r="AS255" s="452">
        <f t="shared" si="123"/>
        <v>0</v>
      </c>
      <c r="AT255" s="452">
        <f t="shared" si="123"/>
        <v>0</v>
      </c>
      <c r="AU255" s="452">
        <f t="shared" si="123"/>
        <v>0</v>
      </c>
      <c r="AV255" s="452">
        <f t="shared" si="123"/>
        <v>0</v>
      </c>
      <c r="AW255" s="452">
        <f t="shared" si="123"/>
        <v>0</v>
      </c>
      <c r="AX255" s="452">
        <f t="shared" si="123"/>
        <v>0</v>
      </c>
      <c r="AY255" s="452">
        <f t="shared" si="123"/>
        <v>0</v>
      </c>
      <c r="AZ255" s="452">
        <f t="shared" si="123"/>
        <v>0</v>
      </c>
      <c r="BA255" s="452">
        <f t="shared" si="123"/>
        <v>0</v>
      </c>
      <c r="BB255" s="452">
        <f t="shared" si="123"/>
        <v>0</v>
      </c>
      <c r="BC255" s="452">
        <f t="shared" si="123"/>
        <v>0</v>
      </c>
      <c r="BD255" s="452">
        <f t="shared" si="123"/>
        <v>0</v>
      </c>
      <c r="BE255" s="452">
        <f t="shared" si="123"/>
        <v>0</v>
      </c>
      <c r="BF255" s="452">
        <f t="shared" si="123"/>
        <v>0</v>
      </c>
      <c r="BG255" s="452">
        <f t="shared" si="123"/>
        <v>0</v>
      </c>
      <c r="BH255" s="452">
        <f t="shared" si="123"/>
        <v>0</v>
      </c>
      <c r="BI255" s="452">
        <f t="shared" si="123"/>
        <v>0</v>
      </c>
    </row>
    <row r="256" spans="1:61" ht="12.5">
      <c r="A256" s="492"/>
      <c r="B256" s="449"/>
      <c r="C256" s="449"/>
      <c r="D256" s="450"/>
      <c r="E256" s="452" t="s">
        <v>281</v>
      </c>
      <c r="F256" s="139">
        <f xml:space="preserve"> MAX( 0, F254 - F255 )</f>
        <v>0</v>
      </c>
      <c r="G256" s="451" t="s">
        <v>105</v>
      </c>
      <c r="H256" s="451"/>
      <c r="I256" s="452"/>
      <c r="J256" s="451"/>
      <c r="K256" s="451"/>
      <c r="L256" s="451"/>
      <c r="M256" s="451"/>
      <c r="N256" s="451"/>
      <c r="O256" s="451"/>
      <c r="P256" s="451"/>
      <c r="Q256" s="451"/>
      <c r="R256" s="451"/>
      <c r="S256" s="451"/>
      <c r="T256" s="453"/>
      <c r="U256" s="453"/>
      <c r="V256" s="453"/>
      <c r="W256" s="453"/>
      <c r="X256" s="453"/>
      <c r="Y256" s="453"/>
      <c r="Z256" s="453"/>
      <c r="AA256" s="453"/>
      <c r="AB256" s="451"/>
      <c r="AC256" s="451"/>
      <c r="AD256" s="453"/>
      <c r="AE256" s="453"/>
      <c r="AF256" s="451"/>
      <c r="AG256" s="451"/>
      <c r="AH256" s="453"/>
      <c r="AI256" s="453"/>
      <c r="AJ256" s="451"/>
      <c r="AK256" s="451"/>
      <c r="AL256" s="453"/>
      <c r="AM256" s="453"/>
      <c r="AN256" s="451"/>
      <c r="AO256" s="451"/>
      <c r="AP256" s="453"/>
      <c r="AQ256" s="453"/>
      <c r="AR256" s="451"/>
      <c r="AS256" s="453"/>
      <c r="AT256" s="453"/>
      <c r="AU256" s="451"/>
      <c r="AV256" s="453"/>
      <c r="AW256" s="453"/>
      <c r="AX256" s="451"/>
      <c r="AY256" s="453"/>
      <c r="AZ256" s="453"/>
      <c r="BA256" s="451"/>
      <c r="BB256" s="453"/>
      <c r="BC256" s="453"/>
      <c r="BD256" s="451"/>
      <c r="BE256" s="453"/>
      <c r="BF256" s="453"/>
      <c r="BG256" s="451"/>
      <c r="BH256" s="453"/>
      <c r="BI256" s="453"/>
    </row>
    <row r="257" spans="1:61" ht="12.5">
      <c r="A257" s="492"/>
      <c r="B257" s="449"/>
      <c r="C257" s="449"/>
      <c r="D257" s="450"/>
      <c r="E257" s="452"/>
      <c r="F257" s="451"/>
      <c r="G257" s="451"/>
      <c r="H257" s="451"/>
      <c r="I257" s="452"/>
      <c r="J257" s="451"/>
      <c r="K257" s="451"/>
      <c r="L257" s="451"/>
      <c r="M257" s="451"/>
      <c r="N257" s="451"/>
      <c r="O257" s="451"/>
      <c r="P257" s="451"/>
      <c r="Q257" s="451"/>
      <c r="R257" s="451"/>
      <c r="S257" s="451"/>
      <c r="T257" s="453"/>
      <c r="U257" s="453"/>
      <c r="V257" s="453"/>
      <c r="W257" s="453"/>
      <c r="X257" s="453"/>
      <c r="Y257" s="453"/>
      <c r="Z257" s="453"/>
      <c r="AA257" s="453"/>
      <c r="AB257" s="451"/>
      <c r="AC257" s="451"/>
      <c r="AD257" s="453"/>
      <c r="AE257" s="453"/>
      <c r="AF257" s="451"/>
      <c r="AG257" s="451"/>
      <c r="AH257" s="453"/>
      <c r="AI257" s="453"/>
      <c r="AJ257" s="451"/>
      <c r="AK257" s="451"/>
      <c r="AL257" s="453"/>
      <c r="AM257" s="453"/>
      <c r="AN257" s="451"/>
      <c r="AO257" s="451"/>
      <c r="AP257" s="453"/>
      <c r="AQ257" s="453"/>
      <c r="AR257" s="451"/>
      <c r="AS257" s="453"/>
      <c r="AT257" s="453"/>
      <c r="AU257" s="451"/>
      <c r="AV257" s="453"/>
      <c r="AW257" s="453"/>
      <c r="AX257" s="451"/>
      <c r="AY257" s="453"/>
      <c r="AZ257" s="453"/>
      <c r="BA257" s="451"/>
      <c r="BB257" s="453"/>
      <c r="BC257" s="453"/>
      <c r="BD257" s="451"/>
      <c r="BE257" s="453"/>
      <c r="BF257" s="453"/>
      <c r="BG257" s="451"/>
      <c r="BH257" s="453"/>
      <c r="BI257" s="453"/>
    </row>
    <row r="258" spans="1:61">
      <c r="A258" s="492"/>
      <c r="B258" s="449"/>
      <c r="C258" s="470" t="s">
        <v>247</v>
      </c>
      <c r="D258" s="450"/>
      <c r="E258" s="452"/>
      <c r="F258" s="451"/>
      <c r="G258" s="451"/>
      <c r="H258" s="451"/>
      <c r="I258" s="452"/>
      <c r="J258" s="451"/>
      <c r="K258" s="451"/>
      <c r="L258" s="451"/>
      <c r="M258" s="451"/>
      <c r="N258" s="451"/>
      <c r="O258" s="451"/>
      <c r="P258" s="451"/>
      <c r="Q258" s="451"/>
      <c r="R258" s="451"/>
      <c r="S258" s="451"/>
      <c r="T258" s="453"/>
      <c r="U258" s="453"/>
      <c r="V258" s="453"/>
      <c r="W258" s="453"/>
      <c r="X258" s="453"/>
      <c r="Y258" s="453"/>
      <c r="Z258" s="453"/>
      <c r="AA258" s="453"/>
      <c r="AB258" s="451"/>
      <c r="AC258" s="451"/>
      <c r="AD258" s="453"/>
      <c r="AE258" s="453"/>
      <c r="AF258" s="451"/>
      <c r="AG258" s="451"/>
      <c r="AH258" s="453"/>
      <c r="AI258" s="453"/>
      <c r="AJ258" s="451"/>
      <c r="AK258" s="451"/>
      <c r="AL258" s="453"/>
      <c r="AM258" s="453"/>
      <c r="AN258" s="451"/>
      <c r="AO258" s="451"/>
      <c r="AP258" s="453"/>
      <c r="AQ258" s="453"/>
      <c r="AR258" s="451"/>
      <c r="AS258" s="453"/>
      <c r="AT258" s="453"/>
      <c r="AU258" s="451"/>
      <c r="AV258" s="453"/>
      <c r="AW258" s="453"/>
      <c r="AX258" s="451"/>
      <c r="AY258" s="453"/>
      <c r="AZ258" s="453"/>
      <c r="BA258" s="451"/>
      <c r="BB258" s="453"/>
      <c r="BC258" s="453"/>
      <c r="BD258" s="451"/>
      <c r="BE258" s="453"/>
      <c r="BF258" s="453"/>
      <c r="BG258" s="451"/>
      <c r="BH258" s="453"/>
      <c r="BI258" s="453"/>
    </row>
    <row r="259" spans="1:61" ht="12.5">
      <c r="A259" s="492"/>
      <c r="B259" s="449"/>
      <c r="C259" s="449"/>
      <c r="D259" s="450"/>
      <c r="E259" s="452"/>
      <c r="F259" s="451"/>
      <c r="G259" s="451"/>
      <c r="H259" s="451"/>
      <c r="I259" s="452"/>
      <c r="J259" s="451"/>
      <c r="K259" s="451"/>
      <c r="L259" s="451"/>
      <c r="M259" s="451"/>
      <c r="N259" s="451"/>
      <c r="O259" s="451"/>
      <c r="P259" s="451"/>
      <c r="Q259" s="451"/>
      <c r="R259" s="451"/>
      <c r="S259" s="451"/>
      <c r="T259" s="453"/>
      <c r="U259" s="453"/>
      <c r="V259" s="453"/>
      <c r="W259" s="453"/>
      <c r="X259" s="453"/>
      <c r="Y259" s="453"/>
      <c r="Z259" s="453"/>
      <c r="AA259" s="453"/>
      <c r="AB259" s="451"/>
      <c r="AC259" s="451"/>
      <c r="AD259" s="453"/>
      <c r="AE259" s="453"/>
      <c r="AF259" s="451"/>
      <c r="AG259" s="451"/>
      <c r="AH259" s="453"/>
      <c r="AI259" s="453"/>
      <c r="AJ259" s="451"/>
      <c r="AK259" s="451"/>
      <c r="AL259" s="453"/>
      <c r="AM259" s="453"/>
      <c r="AN259" s="451"/>
      <c r="AO259" s="451"/>
      <c r="AP259" s="453"/>
      <c r="AQ259" s="453"/>
      <c r="AR259" s="451"/>
      <c r="AS259" s="453"/>
      <c r="AT259" s="453"/>
      <c r="AU259" s="451"/>
      <c r="AV259" s="453"/>
      <c r="AW259" s="453"/>
      <c r="AX259" s="451"/>
      <c r="AY259" s="453"/>
      <c r="AZ259" s="453"/>
      <c r="BA259" s="451"/>
      <c r="BB259" s="453"/>
      <c r="BC259" s="453"/>
      <c r="BD259" s="451"/>
      <c r="BE259" s="453"/>
      <c r="BF259" s="453"/>
      <c r="BG259" s="451"/>
      <c r="BH259" s="453"/>
      <c r="BI259" s="453"/>
    </row>
    <row r="260" spans="1:61" ht="12.5">
      <c r="A260" s="492"/>
      <c r="B260" s="449"/>
      <c r="C260" s="449"/>
      <c r="D260" s="450"/>
      <c r="E260" s="452" t="str">
        <f t="shared" ref="E260:AJ260" si="124" xml:space="preserve"> E$19</f>
        <v>Years for time value of money calculation</v>
      </c>
      <c r="F260" s="7">
        <f t="shared" si="124"/>
        <v>0</v>
      </c>
      <c r="G260" s="7">
        <f t="shared" si="124"/>
        <v>0</v>
      </c>
      <c r="H260" s="515">
        <f t="shared" si="124"/>
        <v>0</v>
      </c>
      <c r="I260" s="515">
        <f t="shared" si="124"/>
        <v>0</v>
      </c>
      <c r="J260" s="7">
        <f t="shared" si="124"/>
        <v>0</v>
      </c>
      <c r="K260" s="7">
        <f t="shared" si="124"/>
        <v>4</v>
      </c>
      <c r="L260" s="7">
        <f t="shared" si="124"/>
        <v>3</v>
      </c>
      <c r="M260" s="7">
        <f t="shared" si="124"/>
        <v>2</v>
      </c>
      <c r="N260" s="7">
        <f t="shared" si="124"/>
        <v>1</v>
      </c>
      <c r="O260" s="7">
        <f t="shared" si="124"/>
        <v>0</v>
      </c>
      <c r="P260" s="7">
        <f t="shared" si="124"/>
        <v>0</v>
      </c>
      <c r="Q260" s="7">
        <f t="shared" si="124"/>
        <v>0</v>
      </c>
      <c r="R260" s="7">
        <f t="shared" si="124"/>
        <v>0</v>
      </c>
      <c r="S260" s="7">
        <f t="shared" si="124"/>
        <v>0</v>
      </c>
      <c r="T260" s="60">
        <f t="shared" si="124"/>
        <v>0</v>
      </c>
      <c r="U260" s="60">
        <f t="shared" si="124"/>
        <v>0</v>
      </c>
      <c r="V260" s="60">
        <f t="shared" si="124"/>
        <v>0</v>
      </c>
      <c r="W260" s="60">
        <f t="shared" si="124"/>
        <v>0</v>
      </c>
      <c r="X260" s="60">
        <f t="shared" si="124"/>
        <v>0</v>
      </c>
      <c r="Y260" s="60">
        <f t="shared" si="124"/>
        <v>0</v>
      </c>
      <c r="Z260" s="60">
        <f t="shared" si="124"/>
        <v>0</v>
      </c>
      <c r="AA260" s="60">
        <f t="shared" si="124"/>
        <v>0</v>
      </c>
      <c r="AB260" s="7">
        <f t="shared" si="124"/>
        <v>0</v>
      </c>
      <c r="AC260" s="7">
        <f t="shared" si="124"/>
        <v>0</v>
      </c>
      <c r="AD260" s="60">
        <f t="shared" si="124"/>
        <v>0</v>
      </c>
      <c r="AE260" s="60">
        <f t="shared" si="124"/>
        <v>0</v>
      </c>
      <c r="AF260" s="7">
        <f t="shared" si="124"/>
        <v>0</v>
      </c>
      <c r="AG260" s="7">
        <f t="shared" si="124"/>
        <v>0</v>
      </c>
      <c r="AH260" s="60">
        <f t="shared" si="124"/>
        <v>0</v>
      </c>
      <c r="AI260" s="60">
        <f t="shared" si="124"/>
        <v>0</v>
      </c>
      <c r="AJ260" s="7">
        <f t="shared" si="124"/>
        <v>0</v>
      </c>
      <c r="AK260" s="7">
        <f t="shared" ref="AK260:BI260" si="125" xml:space="preserve"> AK$19</f>
        <v>0</v>
      </c>
      <c r="AL260" s="60">
        <f t="shared" si="125"/>
        <v>0</v>
      </c>
      <c r="AM260" s="60">
        <f t="shared" si="125"/>
        <v>0</v>
      </c>
      <c r="AN260" s="7">
        <f t="shared" si="125"/>
        <v>0</v>
      </c>
      <c r="AO260" s="7">
        <f t="shared" si="125"/>
        <v>0</v>
      </c>
      <c r="AP260" s="60">
        <f t="shared" si="125"/>
        <v>0</v>
      </c>
      <c r="AQ260" s="60">
        <f t="shared" si="125"/>
        <v>0</v>
      </c>
      <c r="AR260" s="7">
        <f t="shared" si="125"/>
        <v>0</v>
      </c>
      <c r="AS260" s="60">
        <f t="shared" si="125"/>
        <v>0</v>
      </c>
      <c r="AT260" s="60">
        <f t="shared" si="125"/>
        <v>0</v>
      </c>
      <c r="AU260" s="7">
        <f t="shared" si="125"/>
        <v>0</v>
      </c>
      <c r="AV260" s="60">
        <f t="shared" si="125"/>
        <v>0</v>
      </c>
      <c r="AW260" s="60">
        <f t="shared" si="125"/>
        <v>0</v>
      </c>
      <c r="AX260" s="7">
        <f t="shared" si="125"/>
        <v>0</v>
      </c>
      <c r="AY260" s="60">
        <f t="shared" si="125"/>
        <v>0</v>
      </c>
      <c r="AZ260" s="60">
        <f t="shared" si="125"/>
        <v>0</v>
      </c>
      <c r="BA260" s="7">
        <f t="shared" si="125"/>
        <v>0</v>
      </c>
      <c r="BB260" s="60">
        <f t="shared" si="125"/>
        <v>0</v>
      </c>
      <c r="BC260" s="60">
        <f t="shared" si="125"/>
        <v>0</v>
      </c>
      <c r="BD260" s="7">
        <f t="shared" si="125"/>
        <v>0</v>
      </c>
      <c r="BE260" s="60">
        <f t="shared" si="125"/>
        <v>0</v>
      </c>
      <c r="BF260" s="60">
        <f t="shared" si="125"/>
        <v>0</v>
      </c>
      <c r="BG260" s="7">
        <f t="shared" si="125"/>
        <v>0</v>
      </c>
      <c r="BH260" s="60">
        <f t="shared" si="125"/>
        <v>0</v>
      </c>
      <c r="BI260" s="60">
        <f t="shared" si="125"/>
        <v>0</v>
      </c>
    </row>
    <row r="261" spans="1:61" ht="12.5">
      <c r="A261" s="452"/>
      <c r="B261" s="452"/>
      <c r="C261" s="452"/>
      <c r="D261" s="452"/>
      <c r="E261" s="452" t="str">
        <f t="shared" ref="E261:AJ261" si="126" xml:space="preserve"> E$252</f>
        <v>Export incentive for export 3 to be paid at PR24 (2017-18 FYA CPIH deflated)</v>
      </c>
      <c r="F261" s="121">
        <f t="shared" si="126"/>
        <v>0</v>
      </c>
      <c r="G261" s="452" t="str">
        <f t="shared" si="126"/>
        <v>£m</v>
      </c>
      <c r="H261" s="452">
        <f t="shared" si="126"/>
        <v>0</v>
      </c>
      <c r="I261" s="452">
        <f t="shared" si="126"/>
        <v>0</v>
      </c>
      <c r="J261" s="452">
        <f t="shared" si="126"/>
        <v>0</v>
      </c>
      <c r="K261" s="452">
        <f t="shared" si="126"/>
        <v>0</v>
      </c>
      <c r="L261" s="452">
        <f t="shared" si="126"/>
        <v>0</v>
      </c>
      <c r="M261" s="452">
        <f t="shared" si="126"/>
        <v>0</v>
      </c>
      <c r="N261" s="452">
        <f t="shared" si="126"/>
        <v>0</v>
      </c>
      <c r="O261" s="452">
        <f t="shared" si="126"/>
        <v>0</v>
      </c>
      <c r="P261" s="452">
        <f t="shared" si="126"/>
        <v>0</v>
      </c>
      <c r="Q261" s="452">
        <f t="shared" si="126"/>
        <v>0</v>
      </c>
      <c r="R261" s="452">
        <f t="shared" si="126"/>
        <v>0</v>
      </c>
      <c r="S261" s="452">
        <f t="shared" si="126"/>
        <v>0</v>
      </c>
      <c r="T261" s="452">
        <f t="shared" si="126"/>
        <v>0</v>
      </c>
      <c r="U261" s="452">
        <f t="shared" si="126"/>
        <v>0</v>
      </c>
      <c r="V261" s="452">
        <f t="shared" si="126"/>
        <v>0</v>
      </c>
      <c r="W261" s="452">
        <f t="shared" si="126"/>
        <v>0</v>
      </c>
      <c r="X261" s="452">
        <f t="shared" si="126"/>
        <v>0</v>
      </c>
      <c r="Y261" s="452">
        <f t="shared" si="126"/>
        <v>0</v>
      </c>
      <c r="Z261" s="452">
        <f t="shared" si="126"/>
        <v>0</v>
      </c>
      <c r="AA261" s="452">
        <f t="shared" si="126"/>
        <v>0</v>
      </c>
      <c r="AB261" s="452">
        <f t="shared" si="126"/>
        <v>0</v>
      </c>
      <c r="AC261" s="452">
        <f t="shared" si="126"/>
        <v>0</v>
      </c>
      <c r="AD261" s="452">
        <f t="shared" si="126"/>
        <v>0</v>
      </c>
      <c r="AE261" s="452">
        <f t="shared" si="126"/>
        <v>0</v>
      </c>
      <c r="AF261" s="452">
        <f t="shared" si="126"/>
        <v>0</v>
      </c>
      <c r="AG261" s="452">
        <f t="shared" si="126"/>
        <v>0</v>
      </c>
      <c r="AH261" s="452">
        <f t="shared" si="126"/>
        <v>0</v>
      </c>
      <c r="AI261" s="452">
        <f t="shared" si="126"/>
        <v>0</v>
      </c>
      <c r="AJ261" s="452">
        <f t="shared" si="126"/>
        <v>0</v>
      </c>
      <c r="AK261" s="452">
        <f t="shared" ref="AK261:BI261" si="127" xml:space="preserve"> AK$252</f>
        <v>0</v>
      </c>
      <c r="AL261" s="452">
        <f t="shared" si="127"/>
        <v>0</v>
      </c>
      <c r="AM261" s="452">
        <f t="shared" si="127"/>
        <v>0</v>
      </c>
      <c r="AN261" s="452">
        <f t="shared" si="127"/>
        <v>0</v>
      </c>
      <c r="AO261" s="452">
        <f t="shared" si="127"/>
        <v>0</v>
      </c>
      <c r="AP261" s="452">
        <f t="shared" si="127"/>
        <v>0</v>
      </c>
      <c r="AQ261" s="452">
        <f t="shared" si="127"/>
        <v>0</v>
      </c>
      <c r="AR261" s="452">
        <f t="shared" si="127"/>
        <v>0</v>
      </c>
      <c r="AS261" s="452">
        <f t="shared" si="127"/>
        <v>0</v>
      </c>
      <c r="AT261" s="452">
        <f t="shared" si="127"/>
        <v>0</v>
      </c>
      <c r="AU261" s="452">
        <f t="shared" si="127"/>
        <v>0</v>
      </c>
      <c r="AV261" s="452">
        <f t="shared" si="127"/>
        <v>0</v>
      </c>
      <c r="AW261" s="452">
        <f t="shared" si="127"/>
        <v>0</v>
      </c>
      <c r="AX261" s="452">
        <f t="shared" si="127"/>
        <v>0</v>
      </c>
      <c r="AY261" s="452">
        <f t="shared" si="127"/>
        <v>0</v>
      </c>
      <c r="AZ261" s="452">
        <f t="shared" si="127"/>
        <v>0</v>
      </c>
      <c r="BA261" s="452">
        <f t="shared" si="127"/>
        <v>0</v>
      </c>
      <c r="BB261" s="452">
        <f t="shared" si="127"/>
        <v>0</v>
      </c>
      <c r="BC261" s="452">
        <f t="shared" si="127"/>
        <v>0</v>
      </c>
      <c r="BD261" s="452">
        <f t="shared" si="127"/>
        <v>0</v>
      </c>
      <c r="BE261" s="452">
        <f t="shared" si="127"/>
        <v>0</v>
      </c>
      <c r="BF261" s="452">
        <f t="shared" si="127"/>
        <v>0</v>
      </c>
      <c r="BG261" s="452">
        <f t="shared" si="127"/>
        <v>0</v>
      </c>
      <c r="BH261" s="452">
        <f t="shared" si="127"/>
        <v>0</v>
      </c>
      <c r="BI261" s="452">
        <f t="shared" si="127"/>
        <v>0</v>
      </c>
    </row>
    <row r="262" spans="1:61" ht="12.5">
      <c r="A262" s="492"/>
      <c r="B262" s="449"/>
      <c r="C262" s="449"/>
      <c r="D262" s="450"/>
      <c r="E262" s="456" t="str">
        <f xml:space="preserve"> InpR!E$11</f>
        <v>Discount rate</v>
      </c>
      <c r="F262" s="193">
        <f xml:space="preserve"> InpR!F$11</f>
        <v>0</v>
      </c>
      <c r="G262" s="456" t="str">
        <f xml:space="preserve"> InpR!G$11</f>
        <v>%</v>
      </c>
      <c r="H262" s="456">
        <f xml:space="preserve"> InpR!H$11</f>
        <v>0</v>
      </c>
      <c r="I262" s="456">
        <f xml:space="preserve"> InpR!I$11</f>
        <v>0</v>
      </c>
      <c r="J262" s="456">
        <f xml:space="preserve"> InpR!J$11</f>
        <v>0</v>
      </c>
      <c r="K262" s="456">
        <f xml:space="preserve"> InpR!K$11</f>
        <v>0</v>
      </c>
      <c r="L262" s="456">
        <f xml:space="preserve"> InpR!L$11</f>
        <v>0</v>
      </c>
      <c r="M262" s="456">
        <f xml:space="preserve"> InpR!M$11</f>
        <v>0</v>
      </c>
      <c r="N262" s="456">
        <f xml:space="preserve"> InpR!N$11</f>
        <v>0</v>
      </c>
      <c r="O262" s="456">
        <f xml:space="preserve"> InpR!O$11</f>
        <v>0</v>
      </c>
      <c r="P262" s="456">
        <f xml:space="preserve"> InpR!P$11</f>
        <v>0</v>
      </c>
      <c r="Q262" s="456">
        <f xml:space="preserve"> InpR!Q$11</f>
        <v>0</v>
      </c>
      <c r="R262" s="456">
        <f xml:space="preserve"> InpR!R$11</f>
        <v>0</v>
      </c>
      <c r="S262" s="456">
        <f xml:space="preserve"> InpR!S$11</f>
        <v>0</v>
      </c>
      <c r="T262" s="456">
        <f xml:space="preserve"> InpR!T$11</f>
        <v>0</v>
      </c>
      <c r="U262" s="456">
        <f xml:space="preserve"> InpR!U$11</f>
        <v>0</v>
      </c>
      <c r="V262" s="456">
        <f xml:space="preserve"> InpR!V$11</f>
        <v>0</v>
      </c>
      <c r="W262" s="456">
        <f xml:space="preserve"> InpR!W$11</f>
        <v>0</v>
      </c>
      <c r="X262" s="456">
        <f xml:space="preserve"> InpR!X$11</f>
        <v>0</v>
      </c>
      <c r="Y262" s="456">
        <f xml:space="preserve"> InpR!Y$11</f>
        <v>0</v>
      </c>
      <c r="Z262" s="456">
        <f xml:space="preserve"> InpR!Z$11</f>
        <v>0</v>
      </c>
      <c r="AA262" s="456">
        <f xml:space="preserve"> InpR!AA$11</f>
        <v>0</v>
      </c>
      <c r="AB262" s="456">
        <f xml:space="preserve"> InpR!AB$11</f>
        <v>0</v>
      </c>
      <c r="AC262" s="456">
        <f xml:space="preserve"> InpR!AC$11</f>
        <v>0</v>
      </c>
      <c r="AD262" s="456">
        <f xml:space="preserve"> InpR!AD$11</f>
        <v>0</v>
      </c>
      <c r="AE262" s="456">
        <f xml:space="preserve"> InpR!AE$11</f>
        <v>0</v>
      </c>
      <c r="AF262" s="456">
        <f xml:space="preserve"> InpR!AF$11</f>
        <v>0</v>
      </c>
      <c r="AG262" s="456">
        <f xml:space="preserve"> InpR!AG$11</f>
        <v>0</v>
      </c>
      <c r="AH262" s="456">
        <f xml:space="preserve"> InpR!AH$11</f>
        <v>0</v>
      </c>
      <c r="AI262" s="456">
        <f xml:space="preserve"> InpR!AI$11</f>
        <v>0</v>
      </c>
      <c r="AJ262" s="456">
        <f xml:space="preserve"> InpR!AJ$11</f>
        <v>0</v>
      </c>
      <c r="AK262" s="456">
        <f xml:space="preserve"> InpR!AK$11</f>
        <v>0</v>
      </c>
      <c r="AL262" s="456">
        <f xml:space="preserve"> InpR!AL$11</f>
        <v>0</v>
      </c>
      <c r="AM262" s="456">
        <f xml:space="preserve"> InpR!AM$11</f>
        <v>0</v>
      </c>
      <c r="AN262" s="456">
        <f xml:space="preserve"> InpR!AN$11</f>
        <v>0</v>
      </c>
      <c r="AO262" s="456">
        <f xml:space="preserve"> InpR!AO$11</f>
        <v>0</v>
      </c>
      <c r="AP262" s="456">
        <f xml:space="preserve"> InpR!AP$11</f>
        <v>0</v>
      </c>
      <c r="AQ262" s="456">
        <f xml:space="preserve"> InpR!AQ$11</f>
        <v>0</v>
      </c>
      <c r="AR262" s="456">
        <f xml:space="preserve"> InpR!AR$11</f>
        <v>0</v>
      </c>
      <c r="AS262" s="456">
        <f xml:space="preserve"> InpR!AS$11</f>
        <v>0</v>
      </c>
      <c r="AT262" s="456">
        <f xml:space="preserve"> InpR!AT$11</f>
        <v>0</v>
      </c>
      <c r="AU262" s="456">
        <f xml:space="preserve"> InpR!AU$11</f>
        <v>0</v>
      </c>
      <c r="AV262" s="456">
        <f xml:space="preserve"> InpR!AV$11</f>
        <v>0</v>
      </c>
      <c r="AW262" s="456">
        <f xml:space="preserve"> InpR!AW$11</f>
        <v>0</v>
      </c>
      <c r="AX262" s="456">
        <f xml:space="preserve"> InpR!AX$11</f>
        <v>0</v>
      </c>
      <c r="AY262" s="456">
        <f xml:space="preserve"> InpR!AY$11</f>
        <v>0</v>
      </c>
      <c r="AZ262" s="456">
        <f xml:space="preserve"> InpR!AZ$11</f>
        <v>0</v>
      </c>
      <c r="BA262" s="456">
        <f xml:space="preserve"> InpR!BA$11</f>
        <v>0</v>
      </c>
      <c r="BB262" s="456">
        <f xml:space="preserve"> InpR!BB$11</f>
        <v>0</v>
      </c>
      <c r="BC262" s="456">
        <f xml:space="preserve"> InpR!BC$11</f>
        <v>0</v>
      </c>
      <c r="BD262" s="456">
        <f xml:space="preserve"> InpR!BD$11</f>
        <v>0</v>
      </c>
      <c r="BE262" s="456">
        <f xml:space="preserve"> InpR!BE$11</f>
        <v>0</v>
      </c>
      <c r="BF262" s="456">
        <f xml:space="preserve"> InpR!BF$11</f>
        <v>0</v>
      </c>
      <c r="BG262" s="456">
        <f xml:space="preserve"> InpR!BG$11</f>
        <v>0</v>
      </c>
      <c r="BH262" s="456">
        <f xml:space="preserve"> InpR!BH$11</f>
        <v>0</v>
      </c>
      <c r="BI262" s="456">
        <f xml:space="preserve"> InpR!BI$11</f>
        <v>0</v>
      </c>
    </row>
    <row r="263" spans="1:61" ht="12.5">
      <c r="A263" s="492"/>
      <c r="B263" s="449"/>
      <c r="C263" s="449"/>
      <c r="D263" s="450"/>
      <c r="E263" s="452" t="s">
        <v>282</v>
      </c>
      <c r="F263" s="139">
        <f xml:space="preserve"> F261 * ( 1 + F262 ) ^ K260</f>
        <v>0</v>
      </c>
      <c r="G263" s="451" t="s">
        <v>105</v>
      </c>
      <c r="H263" s="451"/>
      <c r="I263" s="452"/>
      <c r="J263" s="451"/>
      <c r="K263" s="451"/>
      <c r="L263" s="451"/>
      <c r="M263" s="451"/>
      <c r="N263" s="451"/>
      <c r="O263" s="451"/>
      <c r="P263" s="451"/>
      <c r="Q263" s="451"/>
      <c r="R263" s="451"/>
      <c r="S263" s="451"/>
      <c r="T263" s="453"/>
      <c r="U263" s="453"/>
      <c r="V263" s="453"/>
      <c r="W263" s="453"/>
      <c r="X263" s="453"/>
      <c r="Y263" s="453"/>
      <c r="Z263" s="453"/>
      <c r="AA263" s="453"/>
      <c r="AB263" s="451"/>
      <c r="AC263" s="451"/>
      <c r="AD263" s="453"/>
      <c r="AE263" s="453"/>
      <c r="AF263" s="451"/>
      <c r="AG263" s="451"/>
      <c r="AH263" s="453"/>
      <c r="AI263" s="453"/>
      <c r="AJ263" s="451"/>
      <c r="AK263" s="451"/>
      <c r="AL263" s="453"/>
      <c r="AM263" s="453"/>
      <c r="AN263" s="451"/>
      <c r="AO263" s="451"/>
      <c r="AP263" s="453"/>
      <c r="AQ263" s="453"/>
      <c r="AR263" s="451"/>
      <c r="AS263" s="453"/>
      <c r="AT263" s="453"/>
      <c r="AU263" s="451"/>
      <c r="AV263" s="453"/>
      <c r="AW263" s="453"/>
      <c r="AX263" s="451"/>
      <c r="AY263" s="453"/>
      <c r="AZ263" s="453"/>
      <c r="BA263" s="451"/>
      <c r="BB263" s="453"/>
      <c r="BC263" s="453"/>
      <c r="BD263" s="451"/>
      <c r="BE263" s="453"/>
      <c r="BF263" s="453"/>
      <c r="BG263" s="451"/>
      <c r="BH263" s="453"/>
      <c r="BI263" s="453"/>
    </row>
    <row r="264" spans="1:61" ht="12.5">
      <c r="A264" s="492"/>
      <c r="B264" s="449"/>
      <c r="C264" s="449"/>
      <c r="D264" s="450"/>
      <c r="E264" s="452"/>
      <c r="F264" s="451"/>
      <c r="G264" s="451"/>
      <c r="H264" s="451"/>
      <c r="I264" s="452"/>
      <c r="J264" s="451"/>
      <c r="K264" s="451"/>
      <c r="L264" s="451"/>
      <c r="M264" s="451"/>
      <c r="N264" s="451"/>
      <c r="O264" s="451"/>
      <c r="P264" s="451"/>
      <c r="Q264" s="451"/>
      <c r="R264" s="451"/>
      <c r="S264" s="451"/>
      <c r="T264" s="453"/>
      <c r="U264" s="453"/>
      <c r="V264" s="453"/>
      <c r="W264" s="453"/>
      <c r="X264" s="453"/>
      <c r="Y264" s="453"/>
      <c r="Z264" s="453"/>
      <c r="AA264" s="453"/>
      <c r="AB264" s="451"/>
      <c r="AC264" s="451"/>
      <c r="AD264" s="453"/>
      <c r="AE264" s="453"/>
      <c r="AF264" s="451"/>
      <c r="AG264" s="451"/>
      <c r="AH264" s="453"/>
      <c r="AI264" s="453"/>
      <c r="AJ264" s="451"/>
      <c r="AK264" s="451"/>
      <c r="AL264" s="453"/>
      <c r="AM264" s="453"/>
      <c r="AN264" s="451"/>
      <c r="AO264" s="451"/>
      <c r="AP264" s="453"/>
      <c r="AQ264" s="453"/>
      <c r="AR264" s="451"/>
      <c r="AS264" s="453"/>
      <c r="AT264" s="453"/>
      <c r="AU264" s="451"/>
      <c r="AV264" s="453"/>
      <c r="AW264" s="453"/>
      <c r="AX264" s="451"/>
      <c r="AY264" s="453"/>
      <c r="AZ264" s="453"/>
      <c r="BA264" s="451"/>
      <c r="BB264" s="453"/>
      <c r="BC264" s="453"/>
      <c r="BD264" s="451"/>
      <c r="BE264" s="453"/>
      <c r="BF264" s="453"/>
      <c r="BG264" s="451"/>
      <c r="BH264" s="453"/>
      <c r="BI264" s="453"/>
    </row>
    <row r="265" spans="1:61" ht="12.5">
      <c r="A265" s="492"/>
      <c r="B265" s="449"/>
      <c r="C265" s="449"/>
      <c r="D265" s="450"/>
      <c r="E265" s="452" t="str">
        <f t="shared" ref="E265:AJ265" si="128" xml:space="preserve"> E$19</f>
        <v>Years for time value of money calculation</v>
      </c>
      <c r="F265" s="7">
        <f t="shared" si="128"/>
        <v>0</v>
      </c>
      <c r="G265" s="7">
        <f t="shared" si="128"/>
        <v>0</v>
      </c>
      <c r="H265" s="515">
        <f t="shared" si="128"/>
        <v>0</v>
      </c>
      <c r="I265" s="515">
        <f t="shared" si="128"/>
        <v>0</v>
      </c>
      <c r="J265" s="7">
        <f t="shared" si="128"/>
        <v>0</v>
      </c>
      <c r="K265" s="7">
        <f t="shared" si="128"/>
        <v>4</v>
      </c>
      <c r="L265" s="7">
        <f t="shared" si="128"/>
        <v>3</v>
      </c>
      <c r="M265" s="7">
        <f t="shared" si="128"/>
        <v>2</v>
      </c>
      <c r="N265" s="7">
        <f t="shared" si="128"/>
        <v>1</v>
      </c>
      <c r="O265" s="7">
        <f t="shared" si="128"/>
        <v>0</v>
      </c>
      <c r="P265" s="7">
        <f t="shared" si="128"/>
        <v>0</v>
      </c>
      <c r="Q265" s="7">
        <f t="shared" si="128"/>
        <v>0</v>
      </c>
      <c r="R265" s="7">
        <f t="shared" si="128"/>
        <v>0</v>
      </c>
      <c r="S265" s="7">
        <f t="shared" si="128"/>
        <v>0</v>
      </c>
      <c r="T265" s="60">
        <f t="shared" si="128"/>
        <v>0</v>
      </c>
      <c r="U265" s="60">
        <f t="shared" si="128"/>
        <v>0</v>
      </c>
      <c r="V265" s="60">
        <f t="shared" si="128"/>
        <v>0</v>
      </c>
      <c r="W265" s="60">
        <f t="shared" si="128"/>
        <v>0</v>
      </c>
      <c r="X265" s="60">
        <f t="shared" si="128"/>
        <v>0</v>
      </c>
      <c r="Y265" s="60">
        <f t="shared" si="128"/>
        <v>0</v>
      </c>
      <c r="Z265" s="60">
        <f t="shared" si="128"/>
        <v>0</v>
      </c>
      <c r="AA265" s="60">
        <f t="shared" si="128"/>
        <v>0</v>
      </c>
      <c r="AB265" s="7">
        <f t="shared" si="128"/>
        <v>0</v>
      </c>
      <c r="AC265" s="7">
        <f t="shared" si="128"/>
        <v>0</v>
      </c>
      <c r="AD265" s="60">
        <f t="shared" si="128"/>
        <v>0</v>
      </c>
      <c r="AE265" s="60">
        <f t="shared" si="128"/>
        <v>0</v>
      </c>
      <c r="AF265" s="7">
        <f t="shared" si="128"/>
        <v>0</v>
      </c>
      <c r="AG265" s="7">
        <f t="shared" si="128"/>
        <v>0</v>
      </c>
      <c r="AH265" s="60">
        <f t="shared" si="128"/>
        <v>0</v>
      </c>
      <c r="AI265" s="60">
        <f t="shared" si="128"/>
        <v>0</v>
      </c>
      <c r="AJ265" s="7">
        <f t="shared" si="128"/>
        <v>0</v>
      </c>
      <c r="AK265" s="7">
        <f t="shared" ref="AK265:BI265" si="129" xml:space="preserve"> AK$19</f>
        <v>0</v>
      </c>
      <c r="AL265" s="60">
        <f t="shared" si="129"/>
        <v>0</v>
      </c>
      <c r="AM265" s="60">
        <f t="shared" si="129"/>
        <v>0</v>
      </c>
      <c r="AN265" s="7">
        <f t="shared" si="129"/>
        <v>0</v>
      </c>
      <c r="AO265" s="7">
        <f t="shared" si="129"/>
        <v>0</v>
      </c>
      <c r="AP265" s="60">
        <f t="shared" si="129"/>
        <v>0</v>
      </c>
      <c r="AQ265" s="60">
        <f t="shared" si="129"/>
        <v>0</v>
      </c>
      <c r="AR265" s="7">
        <f t="shared" si="129"/>
        <v>0</v>
      </c>
      <c r="AS265" s="60">
        <f t="shared" si="129"/>
        <v>0</v>
      </c>
      <c r="AT265" s="60">
        <f t="shared" si="129"/>
        <v>0</v>
      </c>
      <c r="AU265" s="7">
        <f t="shared" si="129"/>
        <v>0</v>
      </c>
      <c r="AV265" s="60">
        <f t="shared" si="129"/>
        <v>0</v>
      </c>
      <c r="AW265" s="60">
        <f t="shared" si="129"/>
        <v>0</v>
      </c>
      <c r="AX265" s="7">
        <f t="shared" si="129"/>
        <v>0</v>
      </c>
      <c r="AY265" s="60">
        <f t="shared" si="129"/>
        <v>0</v>
      </c>
      <c r="AZ265" s="60">
        <f t="shared" si="129"/>
        <v>0</v>
      </c>
      <c r="BA265" s="7">
        <f t="shared" si="129"/>
        <v>0</v>
      </c>
      <c r="BB265" s="60">
        <f t="shared" si="129"/>
        <v>0</v>
      </c>
      <c r="BC265" s="60">
        <f t="shared" si="129"/>
        <v>0</v>
      </c>
      <c r="BD265" s="7">
        <f t="shared" si="129"/>
        <v>0</v>
      </c>
      <c r="BE265" s="60">
        <f t="shared" si="129"/>
        <v>0</v>
      </c>
      <c r="BF265" s="60">
        <f t="shared" si="129"/>
        <v>0</v>
      </c>
      <c r="BG265" s="7">
        <f t="shared" si="129"/>
        <v>0</v>
      </c>
      <c r="BH265" s="60">
        <f t="shared" si="129"/>
        <v>0</v>
      </c>
      <c r="BI265" s="60">
        <f t="shared" si="129"/>
        <v>0</v>
      </c>
    </row>
    <row r="266" spans="1:61" ht="12.5">
      <c r="A266" s="452"/>
      <c r="B266" s="452"/>
      <c r="C266" s="452"/>
      <c r="D266" s="452"/>
      <c r="E266" s="452" t="str">
        <f t="shared" ref="E266:AJ266" si="130" xml:space="preserve"> E$256</f>
        <v>Export incentive for export 3 to be paid after PR24 (2017-18 FYA CPIH deflated)</v>
      </c>
      <c r="F266" s="121">
        <f t="shared" si="130"/>
        <v>0</v>
      </c>
      <c r="G266" s="452" t="str">
        <f t="shared" si="130"/>
        <v>£m</v>
      </c>
      <c r="H266" s="452">
        <f t="shared" si="130"/>
        <v>0</v>
      </c>
      <c r="I266" s="452">
        <f t="shared" si="130"/>
        <v>0</v>
      </c>
      <c r="J266" s="452">
        <f t="shared" si="130"/>
        <v>0</v>
      </c>
      <c r="K266" s="452">
        <f t="shared" si="130"/>
        <v>0</v>
      </c>
      <c r="L266" s="452">
        <f t="shared" si="130"/>
        <v>0</v>
      </c>
      <c r="M266" s="452">
        <f t="shared" si="130"/>
        <v>0</v>
      </c>
      <c r="N266" s="452">
        <f t="shared" si="130"/>
        <v>0</v>
      </c>
      <c r="O266" s="452">
        <f t="shared" si="130"/>
        <v>0</v>
      </c>
      <c r="P266" s="452">
        <f t="shared" si="130"/>
        <v>0</v>
      </c>
      <c r="Q266" s="452">
        <f t="shared" si="130"/>
        <v>0</v>
      </c>
      <c r="R266" s="452">
        <f t="shared" si="130"/>
        <v>0</v>
      </c>
      <c r="S266" s="452">
        <f t="shared" si="130"/>
        <v>0</v>
      </c>
      <c r="T266" s="452">
        <f t="shared" si="130"/>
        <v>0</v>
      </c>
      <c r="U266" s="452">
        <f t="shared" si="130"/>
        <v>0</v>
      </c>
      <c r="V266" s="452">
        <f t="shared" si="130"/>
        <v>0</v>
      </c>
      <c r="W266" s="452">
        <f t="shared" si="130"/>
        <v>0</v>
      </c>
      <c r="X266" s="452">
        <f t="shared" si="130"/>
        <v>0</v>
      </c>
      <c r="Y266" s="452">
        <f t="shared" si="130"/>
        <v>0</v>
      </c>
      <c r="Z266" s="452">
        <f t="shared" si="130"/>
        <v>0</v>
      </c>
      <c r="AA266" s="452">
        <f t="shared" si="130"/>
        <v>0</v>
      </c>
      <c r="AB266" s="452">
        <f t="shared" si="130"/>
        <v>0</v>
      </c>
      <c r="AC266" s="452">
        <f t="shared" si="130"/>
        <v>0</v>
      </c>
      <c r="AD266" s="452">
        <f t="shared" si="130"/>
        <v>0</v>
      </c>
      <c r="AE266" s="452">
        <f t="shared" si="130"/>
        <v>0</v>
      </c>
      <c r="AF266" s="452">
        <f t="shared" si="130"/>
        <v>0</v>
      </c>
      <c r="AG266" s="452">
        <f t="shared" si="130"/>
        <v>0</v>
      </c>
      <c r="AH266" s="452">
        <f t="shared" si="130"/>
        <v>0</v>
      </c>
      <c r="AI266" s="452">
        <f t="shared" si="130"/>
        <v>0</v>
      </c>
      <c r="AJ266" s="452">
        <f t="shared" si="130"/>
        <v>0</v>
      </c>
      <c r="AK266" s="452">
        <f t="shared" ref="AK266:BI266" si="131" xml:space="preserve"> AK$256</f>
        <v>0</v>
      </c>
      <c r="AL266" s="452">
        <f t="shared" si="131"/>
        <v>0</v>
      </c>
      <c r="AM266" s="452">
        <f t="shared" si="131"/>
        <v>0</v>
      </c>
      <c r="AN266" s="452">
        <f t="shared" si="131"/>
        <v>0</v>
      </c>
      <c r="AO266" s="452">
        <f t="shared" si="131"/>
        <v>0</v>
      </c>
      <c r="AP266" s="452">
        <f t="shared" si="131"/>
        <v>0</v>
      </c>
      <c r="AQ266" s="452">
        <f t="shared" si="131"/>
        <v>0</v>
      </c>
      <c r="AR266" s="452">
        <f t="shared" si="131"/>
        <v>0</v>
      </c>
      <c r="AS266" s="452">
        <f t="shared" si="131"/>
        <v>0</v>
      </c>
      <c r="AT266" s="452">
        <f t="shared" si="131"/>
        <v>0</v>
      </c>
      <c r="AU266" s="452">
        <f t="shared" si="131"/>
        <v>0</v>
      </c>
      <c r="AV266" s="452">
        <f t="shared" si="131"/>
        <v>0</v>
      </c>
      <c r="AW266" s="452">
        <f t="shared" si="131"/>
        <v>0</v>
      </c>
      <c r="AX266" s="452">
        <f t="shared" si="131"/>
        <v>0</v>
      </c>
      <c r="AY266" s="452">
        <f t="shared" si="131"/>
        <v>0</v>
      </c>
      <c r="AZ266" s="452">
        <f t="shared" si="131"/>
        <v>0</v>
      </c>
      <c r="BA266" s="452">
        <f t="shared" si="131"/>
        <v>0</v>
      </c>
      <c r="BB266" s="452">
        <f t="shared" si="131"/>
        <v>0</v>
      </c>
      <c r="BC266" s="452">
        <f t="shared" si="131"/>
        <v>0</v>
      </c>
      <c r="BD266" s="452">
        <f t="shared" si="131"/>
        <v>0</v>
      </c>
      <c r="BE266" s="452">
        <f t="shared" si="131"/>
        <v>0</v>
      </c>
      <c r="BF266" s="452">
        <f t="shared" si="131"/>
        <v>0</v>
      </c>
      <c r="BG266" s="452">
        <f t="shared" si="131"/>
        <v>0</v>
      </c>
      <c r="BH266" s="452">
        <f t="shared" si="131"/>
        <v>0</v>
      </c>
      <c r="BI266" s="452">
        <f t="shared" si="131"/>
        <v>0</v>
      </c>
    </row>
    <row r="267" spans="1:61" ht="12.5">
      <c r="A267" s="492"/>
      <c r="B267" s="449"/>
      <c r="C267" s="449"/>
      <c r="D267" s="450"/>
      <c r="E267" s="456" t="str">
        <f xml:space="preserve"> InpR!E$11</f>
        <v>Discount rate</v>
      </c>
      <c r="F267" s="193">
        <f xml:space="preserve"> InpR!F$11</f>
        <v>0</v>
      </c>
      <c r="G267" s="456" t="str">
        <f xml:space="preserve"> InpR!G$11</f>
        <v>%</v>
      </c>
      <c r="H267" s="456">
        <f xml:space="preserve"> InpR!H$11</f>
        <v>0</v>
      </c>
      <c r="I267" s="456">
        <f xml:space="preserve"> InpR!I$11</f>
        <v>0</v>
      </c>
      <c r="J267" s="456">
        <f xml:space="preserve"> InpR!J$11</f>
        <v>0</v>
      </c>
      <c r="K267" s="456">
        <f xml:space="preserve"> InpR!K$11</f>
        <v>0</v>
      </c>
      <c r="L267" s="456">
        <f xml:space="preserve"> InpR!L$11</f>
        <v>0</v>
      </c>
      <c r="M267" s="456">
        <f xml:space="preserve"> InpR!M$11</f>
        <v>0</v>
      </c>
      <c r="N267" s="456">
        <f xml:space="preserve"> InpR!N$11</f>
        <v>0</v>
      </c>
      <c r="O267" s="456">
        <f xml:space="preserve"> InpR!O$11</f>
        <v>0</v>
      </c>
      <c r="P267" s="456">
        <f xml:space="preserve"> InpR!P$11</f>
        <v>0</v>
      </c>
      <c r="Q267" s="456">
        <f xml:space="preserve"> InpR!Q$11</f>
        <v>0</v>
      </c>
      <c r="R267" s="456">
        <f xml:space="preserve"> InpR!R$11</f>
        <v>0</v>
      </c>
      <c r="S267" s="456">
        <f xml:space="preserve"> InpR!S$11</f>
        <v>0</v>
      </c>
      <c r="T267" s="456">
        <f xml:space="preserve"> InpR!T$11</f>
        <v>0</v>
      </c>
      <c r="U267" s="456">
        <f xml:space="preserve"> InpR!U$11</f>
        <v>0</v>
      </c>
      <c r="V267" s="456">
        <f xml:space="preserve"> InpR!V$11</f>
        <v>0</v>
      </c>
      <c r="W267" s="456">
        <f xml:space="preserve"> InpR!W$11</f>
        <v>0</v>
      </c>
      <c r="X267" s="456">
        <f xml:space="preserve"> InpR!X$11</f>
        <v>0</v>
      </c>
      <c r="Y267" s="456">
        <f xml:space="preserve"> InpR!Y$11</f>
        <v>0</v>
      </c>
      <c r="Z267" s="456">
        <f xml:space="preserve"> InpR!Z$11</f>
        <v>0</v>
      </c>
      <c r="AA267" s="456">
        <f xml:space="preserve"> InpR!AA$11</f>
        <v>0</v>
      </c>
      <c r="AB267" s="456">
        <f xml:space="preserve"> InpR!AB$11</f>
        <v>0</v>
      </c>
      <c r="AC267" s="456">
        <f xml:space="preserve"> InpR!AC$11</f>
        <v>0</v>
      </c>
      <c r="AD267" s="456">
        <f xml:space="preserve"> InpR!AD$11</f>
        <v>0</v>
      </c>
      <c r="AE267" s="456">
        <f xml:space="preserve"> InpR!AE$11</f>
        <v>0</v>
      </c>
      <c r="AF267" s="456">
        <f xml:space="preserve"> InpR!AF$11</f>
        <v>0</v>
      </c>
      <c r="AG267" s="456">
        <f xml:space="preserve"> InpR!AG$11</f>
        <v>0</v>
      </c>
      <c r="AH267" s="456">
        <f xml:space="preserve"> InpR!AH$11</f>
        <v>0</v>
      </c>
      <c r="AI267" s="456">
        <f xml:space="preserve"> InpR!AI$11</f>
        <v>0</v>
      </c>
      <c r="AJ267" s="456">
        <f xml:space="preserve"> InpR!AJ$11</f>
        <v>0</v>
      </c>
      <c r="AK267" s="456">
        <f xml:space="preserve"> InpR!AK$11</f>
        <v>0</v>
      </c>
      <c r="AL267" s="456">
        <f xml:space="preserve"> InpR!AL$11</f>
        <v>0</v>
      </c>
      <c r="AM267" s="456">
        <f xml:space="preserve"> InpR!AM$11</f>
        <v>0</v>
      </c>
      <c r="AN267" s="456">
        <f xml:space="preserve"> InpR!AN$11</f>
        <v>0</v>
      </c>
      <c r="AO267" s="456">
        <f xml:space="preserve"> InpR!AO$11</f>
        <v>0</v>
      </c>
      <c r="AP267" s="456">
        <f xml:space="preserve"> InpR!AP$11</f>
        <v>0</v>
      </c>
      <c r="AQ267" s="456">
        <f xml:space="preserve"> InpR!AQ$11</f>
        <v>0</v>
      </c>
      <c r="AR267" s="456">
        <f xml:space="preserve"> InpR!AR$11</f>
        <v>0</v>
      </c>
      <c r="AS267" s="456">
        <f xml:space="preserve"> InpR!AS$11</f>
        <v>0</v>
      </c>
      <c r="AT267" s="456">
        <f xml:space="preserve"> InpR!AT$11</f>
        <v>0</v>
      </c>
      <c r="AU267" s="456">
        <f xml:space="preserve"> InpR!AU$11</f>
        <v>0</v>
      </c>
      <c r="AV267" s="456">
        <f xml:space="preserve"> InpR!AV$11</f>
        <v>0</v>
      </c>
      <c r="AW267" s="456">
        <f xml:space="preserve"> InpR!AW$11</f>
        <v>0</v>
      </c>
      <c r="AX267" s="456">
        <f xml:space="preserve"> InpR!AX$11</f>
        <v>0</v>
      </c>
      <c r="AY267" s="456">
        <f xml:space="preserve"> InpR!AY$11</f>
        <v>0</v>
      </c>
      <c r="AZ267" s="456">
        <f xml:space="preserve"> InpR!AZ$11</f>
        <v>0</v>
      </c>
      <c r="BA267" s="456">
        <f xml:space="preserve"> InpR!BA$11</f>
        <v>0</v>
      </c>
      <c r="BB267" s="456">
        <f xml:space="preserve"> InpR!BB$11</f>
        <v>0</v>
      </c>
      <c r="BC267" s="456">
        <f xml:space="preserve"> InpR!BC$11</f>
        <v>0</v>
      </c>
      <c r="BD267" s="456">
        <f xml:space="preserve"> InpR!BD$11</f>
        <v>0</v>
      </c>
      <c r="BE267" s="456">
        <f xml:space="preserve"> InpR!BE$11</f>
        <v>0</v>
      </c>
      <c r="BF267" s="456">
        <f xml:space="preserve"> InpR!BF$11</f>
        <v>0</v>
      </c>
      <c r="BG267" s="456">
        <f xml:space="preserve"> InpR!BG$11</f>
        <v>0</v>
      </c>
      <c r="BH267" s="456">
        <f xml:space="preserve"> InpR!BH$11</f>
        <v>0</v>
      </c>
      <c r="BI267" s="456">
        <f xml:space="preserve"> InpR!BI$11</f>
        <v>0</v>
      </c>
    </row>
    <row r="268" spans="1:61" ht="12.5">
      <c r="A268" s="492"/>
      <c r="B268" s="449"/>
      <c r="C268" s="449"/>
      <c r="D268" s="450"/>
      <c r="E268" s="452" t="s">
        <v>283</v>
      </c>
      <c r="F268" s="139">
        <f xml:space="preserve"> F266 * ( 1 + F267 ) ^ K265</f>
        <v>0</v>
      </c>
      <c r="G268" s="451" t="s">
        <v>105</v>
      </c>
      <c r="H268" s="451"/>
      <c r="I268" s="452"/>
      <c r="J268" s="451"/>
      <c r="K268" s="451"/>
      <c r="L268" s="451"/>
      <c r="M268" s="451"/>
      <c r="N268" s="451"/>
      <c r="O268" s="451"/>
      <c r="P268" s="451"/>
      <c r="Q268" s="451"/>
      <c r="R268" s="451"/>
      <c r="S268" s="451"/>
      <c r="T268" s="453"/>
      <c r="U268" s="453"/>
      <c r="V268" s="453"/>
      <c r="W268" s="453"/>
      <c r="X268" s="453"/>
      <c r="Y268" s="453"/>
      <c r="Z268" s="453"/>
      <c r="AA268" s="453"/>
      <c r="AB268" s="451"/>
      <c r="AC268" s="451"/>
      <c r="AD268" s="453"/>
      <c r="AE268" s="453"/>
      <c r="AF268" s="451"/>
      <c r="AG268" s="451"/>
      <c r="AH268" s="453"/>
      <c r="AI268" s="453"/>
      <c r="AJ268" s="451"/>
      <c r="AK268" s="451"/>
      <c r="AL268" s="453"/>
      <c r="AM268" s="453"/>
      <c r="AN268" s="451"/>
      <c r="AO268" s="451"/>
      <c r="AP268" s="453"/>
      <c r="AQ268" s="453"/>
      <c r="AR268" s="451"/>
      <c r="AS268" s="453"/>
      <c r="AT268" s="453"/>
      <c r="AU268" s="451"/>
      <c r="AV268" s="453"/>
      <c r="AW268" s="453"/>
      <c r="AX268" s="451"/>
      <c r="AY268" s="453"/>
      <c r="AZ268" s="453"/>
      <c r="BA268" s="451"/>
      <c r="BB268" s="453"/>
      <c r="BC268" s="453"/>
      <c r="BD268" s="451"/>
      <c r="BE268" s="453"/>
      <c r="BF268" s="453"/>
      <c r="BG268" s="451"/>
      <c r="BH268" s="453"/>
      <c r="BI268" s="453"/>
    </row>
    <row r="269" spans="1:61" ht="12.5">
      <c r="A269" s="492"/>
      <c r="B269" s="449"/>
      <c r="C269" s="449"/>
      <c r="D269" s="450"/>
      <c r="E269" s="452"/>
      <c r="F269" s="451"/>
      <c r="G269" s="451"/>
      <c r="H269" s="451"/>
      <c r="I269" s="452"/>
      <c r="J269" s="451"/>
      <c r="K269" s="451"/>
      <c r="L269" s="451"/>
      <c r="M269" s="451"/>
      <c r="N269" s="451"/>
      <c r="O269" s="451"/>
      <c r="P269" s="451"/>
      <c r="Q269" s="451"/>
      <c r="R269" s="451"/>
      <c r="S269" s="451"/>
      <c r="T269" s="453"/>
      <c r="U269" s="453"/>
      <c r="V269" s="453"/>
      <c r="W269" s="453"/>
      <c r="X269" s="453"/>
      <c r="Y269" s="453"/>
      <c r="Z269" s="453"/>
      <c r="AA269" s="453"/>
      <c r="AB269" s="451"/>
      <c r="AC269" s="451"/>
      <c r="AD269" s="453"/>
      <c r="AE269" s="453"/>
      <c r="AF269" s="451"/>
      <c r="AG269" s="451"/>
      <c r="AH269" s="453"/>
      <c r="AI269" s="453"/>
      <c r="AJ269" s="451"/>
      <c r="AK269" s="451"/>
      <c r="AL269" s="453"/>
      <c r="AM269" s="453"/>
      <c r="AN269" s="451"/>
      <c r="AO269" s="451"/>
      <c r="AP269" s="453"/>
      <c r="AQ269" s="453"/>
      <c r="AR269" s="451"/>
      <c r="AS269" s="453"/>
      <c r="AT269" s="453"/>
      <c r="AU269" s="451"/>
      <c r="AV269" s="453"/>
      <c r="AW269" s="453"/>
      <c r="AX269" s="451"/>
      <c r="AY269" s="453"/>
      <c r="AZ269" s="453"/>
      <c r="BA269" s="451"/>
      <c r="BB269" s="453"/>
      <c r="BC269" s="453"/>
      <c r="BD269" s="451"/>
      <c r="BE269" s="453"/>
      <c r="BF269" s="453"/>
      <c r="BG269" s="451"/>
      <c r="BH269" s="453"/>
      <c r="BI269" s="453"/>
    </row>
    <row r="270" spans="1:61">
      <c r="A270" s="448"/>
      <c r="B270" s="451"/>
      <c r="C270" s="470" t="s">
        <v>250</v>
      </c>
      <c r="D270" s="450"/>
      <c r="E270" s="460"/>
      <c r="F270" s="493"/>
      <c r="G270" s="460"/>
      <c r="H270" s="451"/>
      <c r="I270" s="452"/>
      <c r="J270" s="451"/>
      <c r="K270" s="451"/>
      <c r="L270" s="451"/>
      <c r="M270" s="451"/>
      <c r="N270" s="451"/>
      <c r="O270" s="451"/>
      <c r="P270" s="451"/>
      <c r="Q270" s="451"/>
      <c r="R270" s="451"/>
      <c r="S270" s="451"/>
      <c r="T270" s="453"/>
      <c r="U270" s="453"/>
      <c r="V270" s="453"/>
      <c r="W270" s="453"/>
      <c r="X270" s="453"/>
      <c r="Y270" s="453"/>
      <c r="Z270" s="453"/>
      <c r="AA270" s="453"/>
      <c r="AB270" s="451"/>
      <c r="AC270" s="451"/>
      <c r="AD270" s="453"/>
      <c r="AE270" s="453"/>
      <c r="AF270" s="451"/>
      <c r="AG270" s="451"/>
      <c r="AH270" s="453"/>
      <c r="AI270" s="453"/>
      <c r="AJ270" s="451"/>
      <c r="AK270" s="451"/>
      <c r="AL270" s="453"/>
      <c r="AM270" s="453"/>
      <c r="AN270" s="451"/>
      <c r="AO270" s="451"/>
      <c r="AP270" s="453"/>
      <c r="AQ270" s="453"/>
      <c r="AR270" s="451"/>
      <c r="AS270" s="453"/>
      <c r="AT270" s="453"/>
      <c r="AU270" s="451"/>
      <c r="AV270" s="453"/>
      <c r="AW270" s="453"/>
      <c r="AX270" s="451"/>
      <c r="AY270" s="453"/>
      <c r="AZ270" s="453"/>
      <c r="BA270" s="451"/>
      <c r="BB270" s="453"/>
      <c r="BC270" s="453"/>
      <c r="BD270" s="451"/>
      <c r="BE270" s="453"/>
      <c r="BF270" s="453"/>
      <c r="BG270" s="451"/>
      <c r="BH270" s="453"/>
      <c r="BI270" s="453"/>
    </row>
    <row r="271" spans="1:61">
      <c r="A271" s="448"/>
      <c r="B271" s="451"/>
      <c r="C271" s="449"/>
      <c r="D271" s="450"/>
      <c r="E271" s="460"/>
      <c r="F271" s="493"/>
      <c r="G271" s="460"/>
      <c r="H271" s="451"/>
      <c r="I271" s="452"/>
      <c r="J271" s="451"/>
      <c r="K271" s="451"/>
      <c r="L271" s="451"/>
      <c r="M271" s="451"/>
      <c r="N271" s="451"/>
      <c r="O271" s="451"/>
      <c r="P271" s="451"/>
      <c r="Q271" s="451"/>
      <c r="R271" s="451"/>
      <c r="S271" s="451"/>
      <c r="T271" s="453"/>
      <c r="U271" s="453"/>
      <c r="V271" s="453"/>
      <c r="W271" s="453"/>
      <c r="X271" s="453"/>
      <c r="Y271" s="453"/>
      <c r="Z271" s="453"/>
      <c r="AA271" s="453"/>
      <c r="AB271" s="451"/>
      <c r="AC271" s="451"/>
      <c r="AD271" s="453"/>
      <c r="AE271" s="453"/>
      <c r="AF271" s="451"/>
      <c r="AG271" s="451"/>
      <c r="AH271" s="453"/>
      <c r="AI271" s="453"/>
      <c r="AJ271" s="451"/>
      <c r="AK271" s="451"/>
      <c r="AL271" s="453"/>
      <c r="AM271" s="453"/>
      <c r="AN271" s="451"/>
      <c r="AO271" s="451"/>
      <c r="AP271" s="453"/>
      <c r="AQ271" s="453"/>
      <c r="AR271" s="451"/>
      <c r="AS271" s="453"/>
      <c r="AT271" s="453"/>
      <c r="AU271" s="451"/>
      <c r="AV271" s="453"/>
      <c r="AW271" s="453"/>
      <c r="AX271" s="451"/>
      <c r="AY271" s="453"/>
      <c r="AZ271" s="453"/>
      <c r="BA271" s="451"/>
      <c r="BB271" s="453"/>
      <c r="BC271" s="453"/>
      <c r="BD271" s="451"/>
      <c r="BE271" s="453"/>
      <c r="BF271" s="453"/>
      <c r="BG271" s="451"/>
      <c r="BH271" s="453"/>
      <c r="BI271" s="453"/>
    </row>
    <row r="272" spans="1:61">
      <c r="A272" s="460"/>
      <c r="B272" s="461"/>
      <c r="C272" s="461"/>
      <c r="D272" s="462"/>
      <c r="E272" s="452" t="str">
        <f t="shared" ref="E272:AJ272" si="132" xml:space="preserve"> E$263</f>
        <v>Export incentive for export 3 to be paid at PR24 incl. financing adjustment (2017-18 FYA CPIH deflated)</v>
      </c>
      <c r="F272" s="121">
        <f t="shared" si="132"/>
        <v>0</v>
      </c>
      <c r="G272" s="452" t="str">
        <f t="shared" si="132"/>
        <v>£m</v>
      </c>
      <c r="H272" s="452">
        <f t="shared" si="132"/>
        <v>0</v>
      </c>
      <c r="I272" s="452">
        <f t="shared" si="132"/>
        <v>0</v>
      </c>
      <c r="J272" s="452">
        <f t="shared" si="132"/>
        <v>0</v>
      </c>
      <c r="K272" s="452">
        <f t="shared" si="132"/>
        <v>0</v>
      </c>
      <c r="L272" s="452">
        <f t="shared" si="132"/>
        <v>0</v>
      </c>
      <c r="M272" s="452">
        <f t="shared" si="132"/>
        <v>0</v>
      </c>
      <c r="N272" s="452">
        <f t="shared" si="132"/>
        <v>0</v>
      </c>
      <c r="O272" s="452">
        <f t="shared" si="132"/>
        <v>0</v>
      </c>
      <c r="P272" s="452">
        <f t="shared" si="132"/>
        <v>0</v>
      </c>
      <c r="Q272" s="452">
        <f t="shared" si="132"/>
        <v>0</v>
      </c>
      <c r="R272" s="452">
        <f t="shared" si="132"/>
        <v>0</v>
      </c>
      <c r="S272" s="452">
        <f t="shared" si="132"/>
        <v>0</v>
      </c>
      <c r="T272" s="452">
        <f t="shared" si="132"/>
        <v>0</v>
      </c>
      <c r="U272" s="452">
        <f t="shared" si="132"/>
        <v>0</v>
      </c>
      <c r="V272" s="452">
        <f t="shared" si="132"/>
        <v>0</v>
      </c>
      <c r="W272" s="452">
        <f t="shared" si="132"/>
        <v>0</v>
      </c>
      <c r="X272" s="452">
        <f t="shared" si="132"/>
        <v>0</v>
      </c>
      <c r="Y272" s="452">
        <f t="shared" si="132"/>
        <v>0</v>
      </c>
      <c r="Z272" s="452">
        <f t="shared" si="132"/>
        <v>0</v>
      </c>
      <c r="AA272" s="452">
        <f t="shared" si="132"/>
        <v>0</v>
      </c>
      <c r="AB272" s="452">
        <f t="shared" si="132"/>
        <v>0</v>
      </c>
      <c r="AC272" s="452">
        <f t="shared" si="132"/>
        <v>0</v>
      </c>
      <c r="AD272" s="452">
        <f t="shared" si="132"/>
        <v>0</v>
      </c>
      <c r="AE272" s="452">
        <f t="shared" si="132"/>
        <v>0</v>
      </c>
      <c r="AF272" s="452">
        <f t="shared" si="132"/>
        <v>0</v>
      </c>
      <c r="AG272" s="452">
        <f t="shared" si="132"/>
        <v>0</v>
      </c>
      <c r="AH272" s="452">
        <f t="shared" si="132"/>
        <v>0</v>
      </c>
      <c r="AI272" s="452">
        <f t="shared" si="132"/>
        <v>0</v>
      </c>
      <c r="AJ272" s="452">
        <f t="shared" si="132"/>
        <v>0</v>
      </c>
      <c r="AK272" s="452">
        <f t="shared" ref="AK272:BI272" si="133" xml:space="preserve"> AK$263</f>
        <v>0</v>
      </c>
      <c r="AL272" s="452">
        <f t="shared" si="133"/>
        <v>0</v>
      </c>
      <c r="AM272" s="452">
        <f t="shared" si="133"/>
        <v>0</v>
      </c>
      <c r="AN272" s="452">
        <f t="shared" si="133"/>
        <v>0</v>
      </c>
      <c r="AO272" s="452">
        <f t="shared" si="133"/>
        <v>0</v>
      </c>
      <c r="AP272" s="452">
        <f t="shared" si="133"/>
        <v>0</v>
      </c>
      <c r="AQ272" s="452">
        <f t="shared" si="133"/>
        <v>0</v>
      </c>
      <c r="AR272" s="452">
        <f t="shared" si="133"/>
        <v>0</v>
      </c>
      <c r="AS272" s="452">
        <f t="shared" si="133"/>
        <v>0</v>
      </c>
      <c r="AT272" s="452">
        <f t="shared" si="133"/>
        <v>0</v>
      </c>
      <c r="AU272" s="452">
        <f t="shared" si="133"/>
        <v>0</v>
      </c>
      <c r="AV272" s="452">
        <f t="shared" si="133"/>
        <v>0</v>
      </c>
      <c r="AW272" s="452">
        <f t="shared" si="133"/>
        <v>0</v>
      </c>
      <c r="AX272" s="452">
        <f t="shared" si="133"/>
        <v>0</v>
      </c>
      <c r="AY272" s="452">
        <f t="shared" si="133"/>
        <v>0</v>
      </c>
      <c r="AZ272" s="452">
        <f t="shared" si="133"/>
        <v>0</v>
      </c>
      <c r="BA272" s="452">
        <f t="shared" si="133"/>
        <v>0</v>
      </c>
      <c r="BB272" s="452">
        <f t="shared" si="133"/>
        <v>0</v>
      </c>
      <c r="BC272" s="452">
        <f t="shared" si="133"/>
        <v>0</v>
      </c>
      <c r="BD272" s="452">
        <f t="shared" si="133"/>
        <v>0</v>
      </c>
      <c r="BE272" s="452">
        <f t="shared" si="133"/>
        <v>0</v>
      </c>
      <c r="BF272" s="452">
        <f t="shared" si="133"/>
        <v>0</v>
      </c>
      <c r="BG272" s="452">
        <f t="shared" si="133"/>
        <v>0</v>
      </c>
      <c r="BH272" s="452">
        <f t="shared" si="133"/>
        <v>0</v>
      </c>
      <c r="BI272" s="452">
        <f t="shared" si="133"/>
        <v>0</v>
      </c>
    </row>
    <row r="273" spans="1:61">
      <c r="A273" s="454"/>
      <c r="B273" s="449"/>
      <c r="C273" s="449"/>
      <c r="D273" s="455"/>
      <c r="E273" s="458" t="str">
        <f xml:space="preserve"> InpR!E$60</f>
        <v>Proportion of the incentive allocated to the water resources control for export 3</v>
      </c>
      <c r="F273" s="193">
        <f xml:space="preserve"> InpR!F$60</f>
        <v>0</v>
      </c>
      <c r="G273" s="458" t="str">
        <f xml:space="preserve"> InpR!G$60</f>
        <v>%</v>
      </c>
      <c r="H273" s="458">
        <f xml:space="preserve"> InpR!H$60</f>
        <v>0</v>
      </c>
      <c r="I273" s="458">
        <f xml:space="preserve"> InpR!I$60</f>
        <v>0</v>
      </c>
      <c r="J273" s="458">
        <f xml:space="preserve"> InpR!J$60</f>
        <v>0</v>
      </c>
      <c r="K273" s="458">
        <f xml:space="preserve"> InpR!K$60</f>
        <v>0</v>
      </c>
      <c r="L273" s="458">
        <f xml:space="preserve"> InpR!L$60</f>
        <v>0</v>
      </c>
      <c r="M273" s="458">
        <f xml:space="preserve"> InpR!M$60</f>
        <v>0</v>
      </c>
      <c r="N273" s="458">
        <f xml:space="preserve"> InpR!N$60</f>
        <v>0</v>
      </c>
      <c r="O273" s="458">
        <f xml:space="preserve"> InpR!O$60</f>
        <v>0</v>
      </c>
      <c r="P273" s="458">
        <f xml:space="preserve"> InpR!P$60</f>
        <v>0</v>
      </c>
      <c r="Q273" s="458">
        <f xml:space="preserve"> InpR!Q$60</f>
        <v>0</v>
      </c>
      <c r="R273" s="458">
        <f xml:space="preserve"> InpR!R$60</f>
        <v>0</v>
      </c>
      <c r="S273" s="458">
        <f xml:space="preserve"> InpR!S$60</f>
        <v>0</v>
      </c>
      <c r="T273" s="458">
        <f xml:space="preserve"> InpR!T$60</f>
        <v>0</v>
      </c>
      <c r="U273" s="458">
        <f xml:space="preserve"> InpR!U$60</f>
        <v>0</v>
      </c>
      <c r="V273" s="458">
        <f xml:space="preserve"> InpR!V$60</f>
        <v>0</v>
      </c>
      <c r="W273" s="458">
        <f xml:space="preserve"> InpR!W$60</f>
        <v>0</v>
      </c>
      <c r="X273" s="458">
        <f xml:space="preserve"> InpR!X$60</f>
        <v>0</v>
      </c>
      <c r="Y273" s="458">
        <f xml:space="preserve"> InpR!Y$60</f>
        <v>0</v>
      </c>
      <c r="Z273" s="458">
        <f xml:space="preserve"> InpR!Z$60</f>
        <v>0</v>
      </c>
      <c r="AA273" s="458">
        <f xml:space="preserve"> InpR!AA$60</f>
        <v>0</v>
      </c>
      <c r="AB273" s="458">
        <f xml:space="preserve"> InpR!AB$60</f>
        <v>0</v>
      </c>
      <c r="AC273" s="458">
        <f xml:space="preserve"> InpR!AC$60</f>
        <v>0</v>
      </c>
      <c r="AD273" s="458">
        <f xml:space="preserve"> InpR!AD$60</f>
        <v>0</v>
      </c>
      <c r="AE273" s="458">
        <f xml:space="preserve"> InpR!AE$60</f>
        <v>0</v>
      </c>
      <c r="AF273" s="458">
        <f xml:space="preserve"> InpR!AF$60</f>
        <v>0</v>
      </c>
      <c r="AG273" s="458">
        <f xml:space="preserve"> InpR!AG$60</f>
        <v>0</v>
      </c>
      <c r="AH273" s="458">
        <f xml:space="preserve"> InpR!AH$60</f>
        <v>0</v>
      </c>
      <c r="AI273" s="458">
        <f xml:space="preserve"> InpR!AI$60</f>
        <v>0</v>
      </c>
      <c r="AJ273" s="458">
        <f xml:space="preserve"> InpR!AJ$60</f>
        <v>0</v>
      </c>
      <c r="AK273" s="458">
        <f xml:space="preserve"> InpR!AK$60</f>
        <v>0</v>
      </c>
      <c r="AL273" s="458">
        <f xml:space="preserve"> InpR!AL$60</f>
        <v>0</v>
      </c>
      <c r="AM273" s="458">
        <f xml:space="preserve"> InpR!AM$60</f>
        <v>0</v>
      </c>
      <c r="AN273" s="458">
        <f xml:space="preserve"> InpR!AN$60</f>
        <v>0</v>
      </c>
      <c r="AO273" s="458">
        <f xml:space="preserve"> InpR!AO$60</f>
        <v>0</v>
      </c>
      <c r="AP273" s="458">
        <f xml:space="preserve"> InpR!AP$60</f>
        <v>0</v>
      </c>
      <c r="AQ273" s="458">
        <f xml:space="preserve"> InpR!AQ$60</f>
        <v>0</v>
      </c>
      <c r="AR273" s="458">
        <f xml:space="preserve"> InpR!AR$60</f>
        <v>0</v>
      </c>
      <c r="AS273" s="458">
        <f xml:space="preserve"> InpR!AS$60</f>
        <v>0</v>
      </c>
      <c r="AT273" s="458">
        <f xml:space="preserve"> InpR!AT$60</f>
        <v>0</v>
      </c>
      <c r="AU273" s="458">
        <f xml:space="preserve"> InpR!AU$60</f>
        <v>0</v>
      </c>
      <c r="AV273" s="458">
        <f xml:space="preserve"> InpR!AV$60</f>
        <v>0</v>
      </c>
      <c r="AW273" s="458">
        <f xml:space="preserve"> InpR!AW$60</f>
        <v>0</v>
      </c>
      <c r="AX273" s="458">
        <f xml:space="preserve"> InpR!AX$60</f>
        <v>0</v>
      </c>
      <c r="AY273" s="458">
        <f xml:space="preserve"> InpR!AY$60</f>
        <v>0</v>
      </c>
      <c r="AZ273" s="458">
        <f xml:space="preserve"> InpR!AZ$60</f>
        <v>0</v>
      </c>
      <c r="BA273" s="458">
        <f xml:space="preserve"> InpR!BA$60</f>
        <v>0</v>
      </c>
      <c r="BB273" s="458">
        <f xml:space="preserve"> InpR!BB$60</f>
        <v>0</v>
      </c>
      <c r="BC273" s="458">
        <f xml:space="preserve"> InpR!BC$60</f>
        <v>0</v>
      </c>
      <c r="BD273" s="458">
        <f xml:space="preserve"> InpR!BD$60</f>
        <v>0</v>
      </c>
      <c r="BE273" s="458">
        <f xml:space="preserve"> InpR!BE$60</f>
        <v>0</v>
      </c>
      <c r="BF273" s="458">
        <f xml:space="preserve"> InpR!BF$60</f>
        <v>0</v>
      </c>
      <c r="BG273" s="458">
        <f xml:space="preserve"> InpR!BG$60</f>
        <v>0</v>
      </c>
      <c r="BH273" s="458">
        <f xml:space="preserve"> InpR!BH$60</f>
        <v>0</v>
      </c>
      <c r="BI273" s="458">
        <f xml:space="preserve"> InpR!BI$60</f>
        <v>0</v>
      </c>
    </row>
    <row r="274" spans="1:61">
      <c r="A274" s="448"/>
      <c r="B274" s="449"/>
      <c r="C274" s="449"/>
      <c r="D274" s="450"/>
      <c r="E274" s="452" t="s">
        <v>284</v>
      </c>
      <c r="F274" s="139">
        <f xml:space="preserve"> F272 * F273</f>
        <v>0</v>
      </c>
      <c r="G274" s="452" t="s">
        <v>105</v>
      </c>
      <c r="H274" s="451"/>
      <c r="I274" s="452"/>
      <c r="J274" s="451"/>
      <c r="K274" s="451"/>
      <c r="L274" s="451"/>
      <c r="M274" s="451"/>
      <c r="N274" s="451"/>
      <c r="O274" s="451"/>
      <c r="P274" s="451"/>
      <c r="Q274" s="451"/>
      <c r="R274" s="451"/>
      <c r="S274" s="451"/>
      <c r="T274" s="453"/>
      <c r="U274" s="453"/>
      <c r="V274" s="453"/>
      <c r="W274" s="453"/>
      <c r="X274" s="453"/>
      <c r="Y274" s="453"/>
      <c r="Z274" s="453"/>
      <c r="AA274" s="453"/>
      <c r="AB274" s="451"/>
      <c r="AC274" s="451"/>
      <c r="AD274" s="453"/>
      <c r="AE274" s="453"/>
      <c r="AF274" s="451"/>
      <c r="AG274" s="451"/>
      <c r="AH274" s="453"/>
      <c r="AI274" s="453"/>
      <c r="AJ274" s="451"/>
      <c r="AK274" s="451"/>
      <c r="AL274" s="453"/>
      <c r="AM274" s="453"/>
      <c r="AN274" s="451"/>
      <c r="AO274" s="451"/>
      <c r="AP274" s="453"/>
      <c r="AQ274" s="453"/>
      <c r="AR274" s="451"/>
      <c r="AS274" s="453"/>
      <c r="AT274" s="453"/>
      <c r="AU274" s="451"/>
      <c r="AV274" s="453"/>
      <c r="AW274" s="453"/>
      <c r="AX274" s="451"/>
      <c r="AY274" s="453"/>
      <c r="AZ274" s="453"/>
      <c r="BA274" s="451"/>
      <c r="BB274" s="453"/>
      <c r="BC274" s="453"/>
      <c r="BD274" s="451"/>
      <c r="BE274" s="453"/>
      <c r="BF274" s="453"/>
      <c r="BG274" s="451"/>
      <c r="BH274" s="453"/>
      <c r="BI274" s="453"/>
    </row>
    <row r="275" spans="1:61">
      <c r="A275" s="448"/>
      <c r="B275" s="449"/>
      <c r="C275" s="449"/>
      <c r="D275" s="450"/>
      <c r="E275" s="452"/>
      <c r="F275" s="451"/>
      <c r="G275" s="452"/>
      <c r="H275" s="451"/>
      <c r="I275" s="452"/>
      <c r="J275" s="451"/>
      <c r="K275" s="451"/>
      <c r="L275" s="451"/>
      <c r="M275" s="451"/>
      <c r="N275" s="451"/>
      <c r="O275" s="451"/>
      <c r="P275" s="451"/>
      <c r="Q275" s="451"/>
      <c r="R275" s="451"/>
      <c r="S275" s="451"/>
      <c r="T275" s="453"/>
      <c r="U275" s="453"/>
      <c r="V275" s="453"/>
      <c r="W275" s="453"/>
      <c r="X275" s="453"/>
      <c r="Y275" s="453"/>
      <c r="Z275" s="453"/>
      <c r="AA275" s="453"/>
      <c r="AB275" s="451"/>
      <c r="AC275" s="451"/>
      <c r="AD275" s="453"/>
      <c r="AE275" s="453"/>
      <c r="AF275" s="451"/>
      <c r="AG275" s="451"/>
      <c r="AH275" s="453"/>
      <c r="AI275" s="453"/>
      <c r="AJ275" s="451"/>
      <c r="AK275" s="451"/>
      <c r="AL275" s="453"/>
      <c r="AM275" s="453"/>
      <c r="AN275" s="451"/>
      <c r="AO275" s="451"/>
      <c r="AP275" s="453"/>
      <c r="AQ275" s="453"/>
      <c r="AR275" s="451"/>
      <c r="AS275" s="453"/>
      <c r="AT275" s="453"/>
      <c r="AU275" s="451"/>
      <c r="AV275" s="453"/>
      <c r="AW275" s="453"/>
      <c r="AX275" s="451"/>
      <c r="AY275" s="453"/>
      <c r="AZ275" s="453"/>
      <c r="BA275" s="451"/>
      <c r="BB275" s="453"/>
      <c r="BC275" s="453"/>
      <c r="BD275" s="451"/>
      <c r="BE275" s="453"/>
      <c r="BF275" s="453"/>
      <c r="BG275" s="451"/>
      <c r="BH275" s="453"/>
      <c r="BI275" s="453"/>
    </row>
    <row r="276" spans="1:61">
      <c r="A276" s="460"/>
      <c r="B276" s="461"/>
      <c r="C276" s="461"/>
      <c r="D276" s="462"/>
      <c r="E276" s="452" t="str">
        <f t="shared" ref="E276:AJ276" si="134" xml:space="preserve"> E$263</f>
        <v>Export incentive for export 3 to be paid at PR24 incl. financing adjustment (2017-18 FYA CPIH deflated)</v>
      </c>
      <c r="F276" s="121">
        <f t="shared" si="134"/>
        <v>0</v>
      </c>
      <c r="G276" s="452" t="str">
        <f t="shared" si="134"/>
        <v>£m</v>
      </c>
      <c r="H276" s="452">
        <f t="shared" si="134"/>
        <v>0</v>
      </c>
      <c r="I276" s="452">
        <f t="shared" si="134"/>
        <v>0</v>
      </c>
      <c r="J276" s="452">
        <f t="shared" si="134"/>
        <v>0</v>
      </c>
      <c r="K276" s="452">
        <f t="shared" si="134"/>
        <v>0</v>
      </c>
      <c r="L276" s="452">
        <f t="shared" si="134"/>
        <v>0</v>
      </c>
      <c r="M276" s="452">
        <f t="shared" si="134"/>
        <v>0</v>
      </c>
      <c r="N276" s="452">
        <f t="shared" si="134"/>
        <v>0</v>
      </c>
      <c r="O276" s="452">
        <f t="shared" si="134"/>
        <v>0</v>
      </c>
      <c r="P276" s="452">
        <f t="shared" si="134"/>
        <v>0</v>
      </c>
      <c r="Q276" s="452">
        <f t="shared" si="134"/>
        <v>0</v>
      </c>
      <c r="R276" s="452">
        <f t="shared" si="134"/>
        <v>0</v>
      </c>
      <c r="S276" s="452">
        <f t="shared" si="134"/>
        <v>0</v>
      </c>
      <c r="T276" s="452">
        <f t="shared" si="134"/>
        <v>0</v>
      </c>
      <c r="U276" s="452">
        <f t="shared" si="134"/>
        <v>0</v>
      </c>
      <c r="V276" s="452">
        <f t="shared" si="134"/>
        <v>0</v>
      </c>
      <c r="W276" s="452">
        <f t="shared" si="134"/>
        <v>0</v>
      </c>
      <c r="X276" s="452">
        <f t="shared" si="134"/>
        <v>0</v>
      </c>
      <c r="Y276" s="452">
        <f t="shared" si="134"/>
        <v>0</v>
      </c>
      <c r="Z276" s="452">
        <f t="shared" si="134"/>
        <v>0</v>
      </c>
      <c r="AA276" s="452">
        <f t="shared" si="134"/>
        <v>0</v>
      </c>
      <c r="AB276" s="452">
        <f t="shared" si="134"/>
        <v>0</v>
      </c>
      <c r="AC276" s="452">
        <f t="shared" si="134"/>
        <v>0</v>
      </c>
      <c r="AD276" s="452">
        <f t="shared" si="134"/>
        <v>0</v>
      </c>
      <c r="AE276" s="452">
        <f t="shared" si="134"/>
        <v>0</v>
      </c>
      <c r="AF276" s="452">
        <f t="shared" si="134"/>
        <v>0</v>
      </c>
      <c r="AG276" s="452">
        <f t="shared" si="134"/>
        <v>0</v>
      </c>
      <c r="AH276" s="452">
        <f t="shared" si="134"/>
        <v>0</v>
      </c>
      <c r="AI276" s="452">
        <f t="shared" si="134"/>
        <v>0</v>
      </c>
      <c r="AJ276" s="452">
        <f t="shared" si="134"/>
        <v>0</v>
      </c>
      <c r="AK276" s="452">
        <f t="shared" ref="AK276:BI276" si="135" xml:space="preserve"> AK$263</f>
        <v>0</v>
      </c>
      <c r="AL276" s="452">
        <f t="shared" si="135"/>
        <v>0</v>
      </c>
      <c r="AM276" s="452">
        <f t="shared" si="135"/>
        <v>0</v>
      </c>
      <c r="AN276" s="452">
        <f t="shared" si="135"/>
        <v>0</v>
      </c>
      <c r="AO276" s="452">
        <f t="shared" si="135"/>
        <v>0</v>
      </c>
      <c r="AP276" s="452">
        <f t="shared" si="135"/>
        <v>0</v>
      </c>
      <c r="AQ276" s="452">
        <f t="shared" si="135"/>
        <v>0</v>
      </c>
      <c r="AR276" s="452">
        <f t="shared" si="135"/>
        <v>0</v>
      </c>
      <c r="AS276" s="452">
        <f t="shared" si="135"/>
        <v>0</v>
      </c>
      <c r="AT276" s="452">
        <f t="shared" si="135"/>
        <v>0</v>
      </c>
      <c r="AU276" s="452">
        <f t="shared" si="135"/>
        <v>0</v>
      </c>
      <c r="AV276" s="452">
        <f t="shared" si="135"/>
        <v>0</v>
      </c>
      <c r="AW276" s="452">
        <f t="shared" si="135"/>
        <v>0</v>
      </c>
      <c r="AX276" s="452">
        <f t="shared" si="135"/>
        <v>0</v>
      </c>
      <c r="AY276" s="452">
        <f t="shared" si="135"/>
        <v>0</v>
      </c>
      <c r="AZ276" s="452">
        <f t="shared" si="135"/>
        <v>0</v>
      </c>
      <c r="BA276" s="452">
        <f t="shared" si="135"/>
        <v>0</v>
      </c>
      <c r="BB276" s="452">
        <f t="shared" si="135"/>
        <v>0</v>
      </c>
      <c r="BC276" s="452">
        <f t="shared" si="135"/>
        <v>0</v>
      </c>
      <c r="BD276" s="452">
        <f t="shared" si="135"/>
        <v>0</v>
      </c>
      <c r="BE276" s="452">
        <f t="shared" si="135"/>
        <v>0</v>
      </c>
      <c r="BF276" s="452">
        <f t="shared" si="135"/>
        <v>0</v>
      </c>
      <c r="BG276" s="452">
        <f t="shared" si="135"/>
        <v>0</v>
      </c>
      <c r="BH276" s="452">
        <f t="shared" si="135"/>
        <v>0</v>
      </c>
      <c r="BI276" s="452">
        <f t="shared" si="135"/>
        <v>0</v>
      </c>
    </row>
    <row r="277" spans="1:61">
      <c r="A277" s="454"/>
      <c r="B277" s="449"/>
      <c r="C277" s="449"/>
      <c r="D277" s="455"/>
      <c r="E277" s="458" t="str">
        <f xml:space="preserve"> InpR!E$60</f>
        <v>Proportion of the incentive allocated to the water resources control for export 3</v>
      </c>
      <c r="F277" s="193">
        <f xml:space="preserve"> InpR!F$60</f>
        <v>0</v>
      </c>
      <c r="G277" s="458" t="str">
        <f xml:space="preserve"> InpR!G$60</f>
        <v>%</v>
      </c>
      <c r="H277" s="458">
        <f xml:space="preserve"> InpR!H$60</f>
        <v>0</v>
      </c>
      <c r="I277" s="458">
        <f xml:space="preserve"> InpR!I$60</f>
        <v>0</v>
      </c>
      <c r="J277" s="458">
        <f xml:space="preserve"> InpR!J$60</f>
        <v>0</v>
      </c>
      <c r="K277" s="458">
        <f xml:space="preserve"> InpR!K$60</f>
        <v>0</v>
      </c>
      <c r="L277" s="458">
        <f xml:space="preserve"> InpR!L$60</f>
        <v>0</v>
      </c>
      <c r="M277" s="458">
        <f xml:space="preserve"> InpR!M$60</f>
        <v>0</v>
      </c>
      <c r="N277" s="458">
        <f xml:space="preserve"> InpR!N$60</f>
        <v>0</v>
      </c>
      <c r="O277" s="458">
        <f xml:space="preserve"> InpR!O$60</f>
        <v>0</v>
      </c>
      <c r="P277" s="458">
        <f xml:space="preserve"> InpR!P$60</f>
        <v>0</v>
      </c>
      <c r="Q277" s="458">
        <f xml:space="preserve"> InpR!Q$60</f>
        <v>0</v>
      </c>
      <c r="R277" s="458">
        <f xml:space="preserve"> InpR!R$60</f>
        <v>0</v>
      </c>
      <c r="S277" s="458">
        <f xml:space="preserve"> InpR!S$60</f>
        <v>0</v>
      </c>
      <c r="T277" s="458">
        <f xml:space="preserve"> InpR!T$60</f>
        <v>0</v>
      </c>
      <c r="U277" s="458">
        <f xml:space="preserve"> InpR!U$60</f>
        <v>0</v>
      </c>
      <c r="V277" s="458">
        <f xml:space="preserve"> InpR!V$60</f>
        <v>0</v>
      </c>
      <c r="W277" s="458">
        <f xml:space="preserve"> InpR!W$60</f>
        <v>0</v>
      </c>
      <c r="X277" s="458">
        <f xml:space="preserve"> InpR!X$60</f>
        <v>0</v>
      </c>
      <c r="Y277" s="458">
        <f xml:space="preserve"> InpR!Y$60</f>
        <v>0</v>
      </c>
      <c r="Z277" s="458">
        <f xml:space="preserve"> InpR!Z$60</f>
        <v>0</v>
      </c>
      <c r="AA277" s="458">
        <f xml:space="preserve"> InpR!AA$60</f>
        <v>0</v>
      </c>
      <c r="AB277" s="458">
        <f xml:space="preserve"> InpR!AB$60</f>
        <v>0</v>
      </c>
      <c r="AC277" s="458">
        <f xml:space="preserve"> InpR!AC$60</f>
        <v>0</v>
      </c>
      <c r="AD277" s="458">
        <f xml:space="preserve"> InpR!AD$60</f>
        <v>0</v>
      </c>
      <c r="AE277" s="458">
        <f xml:space="preserve"> InpR!AE$60</f>
        <v>0</v>
      </c>
      <c r="AF277" s="458">
        <f xml:space="preserve"> InpR!AF$60</f>
        <v>0</v>
      </c>
      <c r="AG277" s="458">
        <f xml:space="preserve"> InpR!AG$60</f>
        <v>0</v>
      </c>
      <c r="AH277" s="458">
        <f xml:space="preserve"> InpR!AH$60</f>
        <v>0</v>
      </c>
      <c r="AI277" s="458">
        <f xml:space="preserve"> InpR!AI$60</f>
        <v>0</v>
      </c>
      <c r="AJ277" s="458">
        <f xml:space="preserve"> InpR!AJ$60</f>
        <v>0</v>
      </c>
      <c r="AK277" s="458">
        <f xml:space="preserve"> InpR!AK$60</f>
        <v>0</v>
      </c>
      <c r="AL277" s="458">
        <f xml:space="preserve"> InpR!AL$60</f>
        <v>0</v>
      </c>
      <c r="AM277" s="458">
        <f xml:space="preserve"> InpR!AM$60</f>
        <v>0</v>
      </c>
      <c r="AN277" s="458">
        <f xml:space="preserve"> InpR!AN$60</f>
        <v>0</v>
      </c>
      <c r="AO277" s="458">
        <f xml:space="preserve"> InpR!AO$60</f>
        <v>0</v>
      </c>
      <c r="AP277" s="458">
        <f xml:space="preserve"> InpR!AP$60</f>
        <v>0</v>
      </c>
      <c r="AQ277" s="458">
        <f xml:space="preserve"> InpR!AQ$60</f>
        <v>0</v>
      </c>
      <c r="AR277" s="458">
        <f xml:space="preserve"> InpR!AR$60</f>
        <v>0</v>
      </c>
      <c r="AS277" s="458">
        <f xml:space="preserve"> InpR!AS$60</f>
        <v>0</v>
      </c>
      <c r="AT277" s="458">
        <f xml:space="preserve"> InpR!AT$60</f>
        <v>0</v>
      </c>
      <c r="AU277" s="458">
        <f xml:space="preserve"> InpR!AU$60</f>
        <v>0</v>
      </c>
      <c r="AV277" s="458">
        <f xml:space="preserve"> InpR!AV$60</f>
        <v>0</v>
      </c>
      <c r="AW277" s="458">
        <f xml:space="preserve"> InpR!AW$60</f>
        <v>0</v>
      </c>
      <c r="AX277" s="458">
        <f xml:space="preserve"> InpR!AX$60</f>
        <v>0</v>
      </c>
      <c r="AY277" s="458">
        <f xml:space="preserve"> InpR!AY$60</f>
        <v>0</v>
      </c>
      <c r="AZ277" s="458">
        <f xml:space="preserve"> InpR!AZ$60</f>
        <v>0</v>
      </c>
      <c r="BA277" s="458">
        <f xml:space="preserve"> InpR!BA$60</f>
        <v>0</v>
      </c>
      <c r="BB277" s="458">
        <f xml:space="preserve"> InpR!BB$60</f>
        <v>0</v>
      </c>
      <c r="BC277" s="458">
        <f xml:space="preserve"> InpR!BC$60</f>
        <v>0</v>
      </c>
      <c r="BD277" s="458">
        <f xml:space="preserve"> InpR!BD$60</f>
        <v>0</v>
      </c>
      <c r="BE277" s="458">
        <f xml:space="preserve"> InpR!BE$60</f>
        <v>0</v>
      </c>
      <c r="BF277" s="458">
        <f xml:space="preserve"> InpR!BF$60</f>
        <v>0</v>
      </c>
      <c r="BG277" s="458">
        <f xml:space="preserve"> InpR!BG$60</f>
        <v>0</v>
      </c>
      <c r="BH277" s="458">
        <f xml:space="preserve"> InpR!BH$60</f>
        <v>0</v>
      </c>
      <c r="BI277" s="458">
        <f xml:space="preserve"> InpR!BI$60</f>
        <v>0</v>
      </c>
    </row>
    <row r="278" spans="1:61">
      <c r="A278" s="448"/>
      <c r="B278" s="449"/>
      <c r="C278" s="449"/>
      <c r="D278" s="450"/>
      <c r="E278" s="452" t="s">
        <v>285</v>
      </c>
      <c r="F278" s="139">
        <f xml:space="preserve"> F276 * ( 1 - F277 )</f>
        <v>0</v>
      </c>
      <c r="G278" s="452" t="s">
        <v>105</v>
      </c>
      <c r="H278" s="451"/>
      <c r="I278" s="452"/>
      <c r="J278" s="451"/>
      <c r="K278" s="451"/>
      <c r="L278" s="451"/>
      <c r="M278" s="451"/>
      <c r="N278" s="451"/>
      <c r="O278" s="451"/>
      <c r="P278" s="451"/>
      <c r="Q278" s="451"/>
      <c r="R278" s="451"/>
      <c r="S278" s="451"/>
      <c r="T278" s="453"/>
      <c r="U278" s="453"/>
      <c r="V278" s="453"/>
      <c r="W278" s="453"/>
      <c r="X278" s="453"/>
      <c r="Y278" s="453"/>
      <c r="Z278" s="453"/>
      <c r="AA278" s="453"/>
      <c r="AB278" s="451"/>
      <c r="AC278" s="451"/>
      <c r="AD278" s="453"/>
      <c r="AE278" s="453"/>
      <c r="AF278" s="451"/>
      <c r="AG278" s="451"/>
      <c r="AH278" s="453"/>
      <c r="AI278" s="453"/>
      <c r="AJ278" s="451"/>
      <c r="AK278" s="451"/>
      <c r="AL278" s="453"/>
      <c r="AM278" s="453"/>
      <c r="AN278" s="451"/>
      <c r="AO278" s="451"/>
      <c r="AP278" s="453"/>
      <c r="AQ278" s="453"/>
      <c r="AR278" s="451"/>
      <c r="AS278" s="453"/>
      <c r="AT278" s="453"/>
      <c r="AU278" s="451"/>
      <c r="AV278" s="453"/>
      <c r="AW278" s="453"/>
      <c r="AX278" s="451"/>
      <c r="AY278" s="453"/>
      <c r="AZ278" s="453"/>
      <c r="BA278" s="451"/>
      <c r="BB278" s="453"/>
      <c r="BC278" s="453"/>
      <c r="BD278" s="451"/>
      <c r="BE278" s="453"/>
      <c r="BF278" s="453"/>
      <c r="BG278" s="451"/>
      <c r="BH278" s="453"/>
      <c r="BI278" s="453"/>
    </row>
    <row r="279" spans="1:61">
      <c r="A279" s="448"/>
      <c r="B279" s="449"/>
      <c r="C279" s="449"/>
      <c r="D279" s="450"/>
      <c r="E279" s="452"/>
      <c r="F279" s="451"/>
      <c r="G279" s="452"/>
      <c r="H279" s="451"/>
      <c r="I279" s="452"/>
      <c r="J279" s="451"/>
      <c r="K279" s="451"/>
      <c r="L279" s="451"/>
      <c r="M279" s="451"/>
      <c r="N279" s="451"/>
      <c r="O279" s="451"/>
      <c r="P279" s="451"/>
      <c r="Q279" s="451"/>
      <c r="R279" s="451"/>
      <c r="S279" s="451"/>
      <c r="T279" s="453"/>
      <c r="U279" s="453"/>
      <c r="V279" s="453"/>
      <c r="W279" s="453"/>
      <c r="X279" s="453"/>
      <c r="Y279" s="453"/>
      <c r="Z279" s="453"/>
      <c r="AA279" s="453"/>
      <c r="AB279" s="451"/>
      <c r="AC279" s="451"/>
      <c r="AD279" s="453"/>
      <c r="AE279" s="453"/>
      <c r="AF279" s="451"/>
      <c r="AG279" s="451"/>
      <c r="AH279" s="453"/>
      <c r="AI279" s="453"/>
      <c r="AJ279" s="451"/>
      <c r="AK279" s="451"/>
      <c r="AL279" s="453"/>
      <c r="AM279" s="453"/>
      <c r="AN279" s="451"/>
      <c r="AO279" s="451"/>
      <c r="AP279" s="453"/>
      <c r="AQ279" s="453"/>
      <c r="AR279" s="451"/>
      <c r="AS279" s="453"/>
      <c r="AT279" s="453"/>
      <c r="AU279" s="451"/>
      <c r="AV279" s="453"/>
      <c r="AW279" s="453"/>
      <c r="AX279" s="451"/>
      <c r="AY279" s="453"/>
      <c r="AZ279" s="453"/>
      <c r="BA279" s="451"/>
      <c r="BB279" s="453"/>
      <c r="BC279" s="453"/>
      <c r="BD279" s="451"/>
      <c r="BE279" s="453"/>
      <c r="BF279" s="453"/>
      <c r="BG279" s="451"/>
      <c r="BH279" s="453"/>
      <c r="BI279" s="453"/>
    </row>
    <row r="280" spans="1:61">
      <c r="A280" s="448"/>
      <c r="B280" s="449"/>
      <c r="C280" s="449"/>
      <c r="D280" s="450"/>
      <c r="E280" s="452" t="str">
        <f t="shared" ref="E280:AJ280" si="136" xml:space="preserve"> E$268</f>
        <v>Export incentive for export 3 to be paid after PR24 incl. financing adjustment (2017-18 FYA CPIH deflated)</v>
      </c>
      <c r="F280" s="121">
        <f t="shared" si="136"/>
        <v>0</v>
      </c>
      <c r="G280" s="452" t="str">
        <f t="shared" si="136"/>
        <v>£m</v>
      </c>
      <c r="H280" s="452">
        <f t="shared" si="136"/>
        <v>0</v>
      </c>
      <c r="I280" s="452">
        <f t="shared" si="136"/>
        <v>0</v>
      </c>
      <c r="J280" s="452">
        <f t="shared" si="136"/>
        <v>0</v>
      </c>
      <c r="K280" s="452">
        <f t="shared" si="136"/>
        <v>0</v>
      </c>
      <c r="L280" s="452">
        <f t="shared" si="136"/>
        <v>0</v>
      </c>
      <c r="M280" s="452">
        <f t="shared" si="136"/>
        <v>0</v>
      </c>
      <c r="N280" s="452">
        <f t="shared" si="136"/>
        <v>0</v>
      </c>
      <c r="O280" s="452">
        <f t="shared" si="136"/>
        <v>0</v>
      </c>
      <c r="P280" s="452">
        <f t="shared" si="136"/>
        <v>0</v>
      </c>
      <c r="Q280" s="452">
        <f t="shared" si="136"/>
        <v>0</v>
      </c>
      <c r="R280" s="452">
        <f t="shared" si="136"/>
        <v>0</v>
      </c>
      <c r="S280" s="452">
        <f t="shared" si="136"/>
        <v>0</v>
      </c>
      <c r="T280" s="452">
        <f t="shared" si="136"/>
        <v>0</v>
      </c>
      <c r="U280" s="452">
        <f t="shared" si="136"/>
        <v>0</v>
      </c>
      <c r="V280" s="452">
        <f t="shared" si="136"/>
        <v>0</v>
      </c>
      <c r="W280" s="452">
        <f t="shared" si="136"/>
        <v>0</v>
      </c>
      <c r="X280" s="452">
        <f t="shared" si="136"/>
        <v>0</v>
      </c>
      <c r="Y280" s="452">
        <f t="shared" si="136"/>
        <v>0</v>
      </c>
      <c r="Z280" s="452">
        <f t="shared" si="136"/>
        <v>0</v>
      </c>
      <c r="AA280" s="452">
        <f t="shared" si="136"/>
        <v>0</v>
      </c>
      <c r="AB280" s="452">
        <f t="shared" si="136"/>
        <v>0</v>
      </c>
      <c r="AC280" s="452">
        <f t="shared" si="136"/>
        <v>0</v>
      </c>
      <c r="AD280" s="452">
        <f t="shared" si="136"/>
        <v>0</v>
      </c>
      <c r="AE280" s="452">
        <f t="shared" si="136"/>
        <v>0</v>
      </c>
      <c r="AF280" s="452">
        <f t="shared" si="136"/>
        <v>0</v>
      </c>
      <c r="AG280" s="452">
        <f t="shared" si="136"/>
        <v>0</v>
      </c>
      <c r="AH280" s="452">
        <f t="shared" si="136"/>
        <v>0</v>
      </c>
      <c r="AI280" s="452">
        <f t="shared" si="136"/>
        <v>0</v>
      </c>
      <c r="AJ280" s="452">
        <f t="shared" si="136"/>
        <v>0</v>
      </c>
      <c r="AK280" s="452">
        <f t="shared" ref="AK280:BI280" si="137" xml:space="preserve"> AK$268</f>
        <v>0</v>
      </c>
      <c r="AL280" s="452">
        <f t="shared" si="137"/>
        <v>0</v>
      </c>
      <c r="AM280" s="452">
        <f t="shared" si="137"/>
        <v>0</v>
      </c>
      <c r="AN280" s="452">
        <f t="shared" si="137"/>
        <v>0</v>
      </c>
      <c r="AO280" s="452">
        <f t="shared" si="137"/>
        <v>0</v>
      </c>
      <c r="AP280" s="452">
        <f t="shared" si="137"/>
        <v>0</v>
      </c>
      <c r="AQ280" s="452">
        <f t="shared" si="137"/>
        <v>0</v>
      </c>
      <c r="AR280" s="452">
        <f t="shared" si="137"/>
        <v>0</v>
      </c>
      <c r="AS280" s="452">
        <f t="shared" si="137"/>
        <v>0</v>
      </c>
      <c r="AT280" s="452">
        <f t="shared" si="137"/>
        <v>0</v>
      </c>
      <c r="AU280" s="452">
        <f t="shared" si="137"/>
        <v>0</v>
      </c>
      <c r="AV280" s="452">
        <f t="shared" si="137"/>
        <v>0</v>
      </c>
      <c r="AW280" s="452">
        <f t="shared" si="137"/>
        <v>0</v>
      </c>
      <c r="AX280" s="452">
        <f t="shared" si="137"/>
        <v>0</v>
      </c>
      <c r="AY280" s="452">
        <f t="shared" si="137"/>
        <v>0</v>
      </c>
      <c r="AZ280" s="452">
        <f t="shared" si="137"/>
        <v>0</v>
      </c>
      <c r="BA280" s="452">
        <f t="shared" si="137"/>
        <v>0</v>
      </c>
      <c r="BB280" s="452">
        <f t="shared" si="137"/>
        <v>0</v>
      </c>
      <c r="BC280" s="452">
        <f t="shared" si="137"/>
        <v>0</v>
      </c>
      <c r="BD280" s="452">
        <f t="shared" si="137"/>
        <v>0</v>
      </c>
      <c r="BE280" s="452">
        <f t="shared" si="137"/>
        <v>0</v>
      </c>
      <c r="BF280" s="452">
        <f t="shared" si="137"/>
        <v>0</v>
      </c>
      <c r="BG280" s="452">
        <f t="shared" si="137"/>
        <v>0</v>
      </c>
      <c r="BH280" s="452">
        <f t="shared" si="137"/>
        <v>0</v>
      </c>
      <c r="BI280" s="452">
        <f t="shared" si="137"/>
        <v>0</v>
      </c>
    </row>
    <row r="281" spans="1:61">
      <c r="A281" s="454"/>
      <c r="B281" s="449"/>
      <c r="C281" s="449"/>
      <c r="D281" s="455"/>
      <c r="E281" s="458" t="str">
        <f xml:space="preserve"> InpR!E$60</f>
        <v>Proportion of the incentive allocated to the water resources control for export 3</v>
      </c>
      <c r="F281" s="193">
        <f xml:space="preserve"> InpR!F$60</f>
        <v>0</v>
      </c>
      <c r="G281" s="458" t="str">
        <f xml:space="preserve"> InpR!G$60</f>
        <v>%</v>
      </c>
      <c r="H281" s="458">
        <f xml:space="preserve"> InpR!H$60</f>
        <v>0</v>
      </c>
      <c r="I281" s="458">
        <f xml:space="preserve"> InpR!I$60</f>
        <v>0</v>
      </c>
      <c r="J281" s="458">
        <f xml:space="preserve"> InpR!J$60</f>
        <v>0</v>
      </c>
      <c r="K281" s="458">
        <f xml:space="preserve"> InpR!K$60</f>
        <v>0</v>
      </c>
      <c r="L281" s="458">
        <f xml:space="preserve"> InpR!L$60</f>
        <v>0</v>
      </c>
      <c r="M281" s="458">
        <f xml:space="preserve"> InpR!M$60</f>
        <v>0</v>
      </c>
      <c r="N281" s="458">
        <f xml:space="preserve"> InpR!N$60</f>
        <v>0</v>
      </c>
      <c r="O281" s="458">
        <f xml:space="preserve"> InpR!O$60</f>
        <v>0</v>
      </c>
      <c r="P281" s="458">
        <f xml:space="preserve"> InpR!P$60</f>
        <v>0</v>
      </c>
      <c r="Q281" s="458">
        <f xml:space="preserve"> InpR!Q$60</f>
        <v>0</v>
      </c>
      <c r="R281" s="458">
        <f xml:space="preserve"> InpR!R$60</f>
        <v>0</v>
      </c>
      <c r="S281" s="458">
        <f xml:space="preserve"> InpR!S$60</f>
        <v>0</v>
      </c>
      <c r="T281" s="458">
        <f xml:space="preserve"> InpR!T$60</f>
        <v>0</v>
      </c>
      <c r="U281" s="458">
        <f xml:space="preserve"> InpR!U$60</f>
        <v>0</v>
      </c>
      <c r="V281" s="458">
        <f xml:space="preserve"> InpR!V$60</f>
        <v>0</v>
      </c>
      <c r="W281" s="458">
        <f xml:space="preserve"> InpR!W$60</f>
        <v>0</v>
      </c>
      <c r="X281" s="458">
        <f xml:space="preserve"> InpR!X$60</f>
        <v>0</v>
      </c>
      <c r="Y281" s="458">
        <f xml:space="preserve"> InpR!Y$60</f>
        <v>0</v>
      </c>
      <c r="Z281" s="458">
        <f xml:space="preserve"> InpR!Z$60</f>
        <v>0</v>
      </c>
      <c r="AA281" s="458">
        <f xml:space="preserve"> InpR!AA$60</f>
        <v>0</v>
      </c>
      <c r="AB281" s="458">
        <f xml:space="preserve"> InpR!AB$60</f>
        <v>0</v>
      </c>
      <c r="AC281" s="458">
        <f xml:space="preserve"> InpR!AC$60</f>
        <v>0</v>
      </c>
      <c r="AD281" s="458">
        <f xml:space="preserve"> InpR!AD$60</f>
        <v>0</v>
      </c>
      <c r="AE281" s="458">
        <f xml:space="preserve"> InpR!AE$60</f>
        <v>0</v>
      </c>
      <c r="AF281" s="458">
        <f xml:space="preserve"> InpR!AF$60</f>
        <v>0</v>
      </c>
      <c r="AG281" s="458">
        <f xml:space="preserve"> InpR!AG$60</f>
        <v>0</v>
      </c>
      <c r="AH281" s="458">
        <f xml:space="preserve"> InpR!AH$60</f>
        <v>0</v>
      </c>
      <c r="AI281" s="458">
        <f xml:space="preserve"> InpR!AI$60</f>
        <v>0</v>
      </c>
      <c r="AJ281" s="458">
        <f xml:space="preserve"> InpR!AJ$60</f>
        <v>0</v>
      </c>
      <c r="AK281" s="458">
        <f xml:space="preserve"> InpR!AK$60</f>
        <v>0</v>
      </c>
      <c r="AL281" s="458">
        <f xml:space="preserve"> InpR!AL$60</f>
        <v>0</v>
      </c>
      <c r="AM281" s="458">
        <f xml:space="preserve"> InpR!AM$60</f>
        <v>0</v>
      </c>
      <c r="AN281" s="458">
        <f xml:space="preserve"> InpR!AN$60</f>
        <v>0</v>
      </c>
      <c r="AO281" s="458">
        <f xml:space="preserve"> InpR!AO$60</f>
        <v>0</v>
      </c>
      <c r="AP281" s="458">
        <f xml:space="preserve"> InpR!AP$60</f>
        <v>0</v>
      </c>
      <c r="AQ281" s="458">
        <f xml:space="preserve"> InpR!AQ$60</f>
        <v>0</v>
      </c>
      <c r="AR281" s="458">
        <f xml:space="preserve"> InpR!AR$60</f>
        <v>0</v>
      </c>
      <c r="AS281" s="458">
        <f xml:space="preserve"> InpR!AS$60</f>
        <v>0</v>
      </c>
      <c r="AT281" s="458">
        <f xml:space="preserve"> InpR!AT$60</f>
        <v>0</v>
      </c>
      <c r="AU281" s="458">
        <f xml:space="preserve"> InpR!AU$60</f>
        <v>0</v>
      </c>
      <c r="AV281" s="458">
        <f xml:space="preserve"> InpR!AV$60</f>
        <v>0</v>
      </c>
      <c r="AW281" s="458">
        <f xml:space="preserve"> InpR!AW$60</f>
        <v>0</v>
      </c>
      <c r="AX281" s="458">
        <f xml:space="preserve"> InpR!AX$60</f>
        <v>0</v>
      </c>
      <c r="AY281" s="458">
        <f xml:space="preserve"> InpR!AY$60</f>
        <v>0</v>
      </c>
      <c r="AZ281" s="458">
        <f xml:space="preserve"> InpR!AZ$60</f>
        <v>0</v>
      </c>
      <c r="BA281" s="458">
        <f xml:space="preserve"> InpR!BA$60</f>
        <v>0</v>
      </c>
      <c r="BB281" s="458">
        <f xml:space="preserve"> InpR!BB$60</f>
        <v>0</v>
      </c>
      <c r="BC281" s="458">
        <f xml:space="preserve"> InpR!BC$60</f>
        <v>0</v>
      </c>
      <c r="BD281" s="458">
        <f xml:space="preserve"> InpR!BD$60</f>
        <v>0</v>
      </c>
      <c r="BE281" s="458">
        <f xml:space="preserve"> InpR!BE$60</f>
        <v>0</v>
      </c>
      <c r="BF281" s="458">
        <f xml:space="preserve"> InpR!BF$60</f>
        <v>0</v>
      </c>
      <c r="BG281" s="458">
        <f xml:space="preserve"> InpR!BG$60</f>
        <v>0</v>
      </c>
      <c r="BH281" s="458">
        <f xml:space="preserve"> InpR!BH$60</f>
        <v>0</v>
      </c>
      <c r="BI281" s="458">
        <f xml:space="preserve"> InpR!BI$60</f>
        <v>0</v>
      </c>
    </row>
    <row r="282" spans="1:61">
      <c r="A282" s="454"/>
      <c r="B282" s="449"/>
      <c r="C282" s="449"/>
      <c r="D282" s="455"/>
      <c r="E282" s="452" t="s">
        <v>286</v>
      </c>
      <c r="F282" s="139">
        <f xml:space="preserve"> F280 * F281</f>
        <v>0</v>
      </c>
      <c r="G282" s="452" t="s">
        <v>105</v>
      </c>
      <c r="H282" s="458"/>
      <c r="I282" s="458"/>
      <c r="J282" s="458"/>
      <c r="K282" s="458"/>
      <c r="L282" s="458"/>
      <c r="M282" s="458"/>
      <c r="N282" s="458"/>
      <c r="O282" s="458"/>
      <c r="P282" s="458"/>
      <c r="Q282" s="458"/>
      <c r="R282" s="458"/>
      <c r="S282" s="458"/>
      <c r="T282" s="458"/>
      <c r="U282" s="458"/>
      <c r="V282" s="458"/>
      <c r="W282" s="458"/>
      <c r="X282" s="458"/>
      <c r="Y282" s="458"/>
      <c r="Z282" s="458"/>
      <c r="AA282" s="458"/>
      <c r="AB282" s="458"/>
      <c r="AC282" s="458"/>
      <c r="AD282" s="458"/>
      <c r="AE282" s="458"/>
      <c r="AF282" s="458"/>
      <c r="AG282" s="458"/>
      <c r="AH282" s="458"/>
      <c r="AI282" s="458"/>
      <c r="AJ282" s="458"/>
      <c r="AK282" s="458"/>
      <c r="AL282" s="458"/>
      <c r="AM282" s="458"/>
      <c r="AN282" s="458"/>
      <c r="AO282" s="458"/>
      <c r="AP282" s="458"/>
      <c r="AQ282" s="458"/>
      <c r="AR282" s="458"/>
      <c r="AS282" s="458"/>
      <c r="AT282" s="458"/>
      <c r="AU282" s="458"/>
      <c r="AV282" s="458"/>
      <c r="AW282" s="458"/>
      <c r="AX282" s="458"/>
      <c r="AY282" s="458"/>
      <c r="AZ282" s="458"/>
      <c r="BA282" s="458"/>
      <c r="BB282" s="458"/>
      <c r="BC282" s="458"/>
      <c r="BD282" s="458"/>
      <c r="BE282" s="458"/>
      <c r="BF282" s="458"/>
      <c r="BG282" s="458"/>
      <c r="BH282" s="458"/>
      <c r="BI282" s="458"/>
    </row>
    <row r="283" spans="1:61">
      <c r="A283" s="454"/>
      <c r="B283" s="449"/>
      <c r="C283" s="449"/>
      <c r="D283" s="455"/>
      <c r="E283" s="458"/>
      <c r="F283" s="457"/>
      <c r="G283" s="458"/>
      <c r="H283" s="458"/>
      <c r="I283" s="458"/>
      <c r="J283" s="458"/>
      <c r="K283" s="458"/>
      <c r="L283" s="458"/>
      <c r="M283" s="458"/>
      <c r="N283" s="458"/>
      <c r="O283" s="458"/>
      <c r="P283" s="458"/>
      <c r="Q283" s="458"/>
      <c r="R283" s="458"/>
      <c r="S283" s="458"/>
      <c r="T283" s="458"/>
      <c r="U283" s="458"/>
      <c r="V283" s="458"/>
      <c r="W283" s="458"/>
      <c r="X283" s="458"/>
      <c r="Y283" s="458"/>
      <c r="Z283" s="458"/>
      <c r="AA283" s="458"/>
      <c r="AB283" s="458"/>
      <c r="AC283" s="458"/>
      <c r="AD283" s="458"/>
      <c r="AE283" s="458"/>
      <c r="AF283" s="458"/>
      <c r="AG283" s="458"/>
      <c r="AH283" s="458"/>
      <c r="AI283" s="458"/>
      <c r="AJ283" s="458"/>
      <c r="AK283" s="458"/>
      <c r="AL283" s="458"/>
      <c r="AM283" s="458"/>
      <c r="AN283" s="458"/>
      <c r="AO283" s="458"/>
      <c r="AP283" s="458"/>
      <c r="AQ283" s="458"/>
      <c r="AR283" s="458"/>
      <c r="AS283" s="458"/>
      <c r="AT283" s="458"/>
      <c r="AU283" s="458"/>
      <c r="AV283" s="458"/>
      <c r="AW283" s="458"/>
      <c r="AX283" s="458"/>
      <c r="AY283" s="458"/>
      <c r="AZ283" s="458"/>
      <c r="BA283" s="458"/>
      <c r="BB283" s="458"/>
      <c r="BC283" s="458"/>
      <c r="BD283" s="458"/>
      <c r="BE283" s="458"/>
      <c r="BF283" s="458"/>
      <c r="BG283" s="458"/>
      <c r="BH283" s="458"/>
      <c r="BI283" s="458"/>
    </row>
    <row r="284" spans="1:61">
      <c r="A284" s="448"/>
      <c r="B284" s="449"/>
      <c r="C284" s="449"/>
      <c r="D284" s="450"/>
      <c r="E284" s="452" t="str">
        <f t="shared" ref="E284:AJ284" si="138" xml:space="preserve"> E$268</f>
        <v>Export incentive for export 3 to be paid after PR24 incl. financing adjustment (2017-18 FYA CPIH deflated)</v>
      </c>
      <c r="F284" s="121">
        <f t="shared" si="138"/>
        <v>0</v>
      </c>
      <c r="G284" s="452" t="str">
        <f t="shared" si="138"/>
        <v>£m</v>
      </c>
      <c r="H284" s="452">
        <f t="shared" si="138"/>
        <v>0</v>
      </c>
      <c r="I284" s="452">
        <f t="shared" si="138"/>
        <v>0</v>
      </c>
      <c r="J284" s="452">
        <f t="shared" si="138"/>
        <v>0</v>
      </c>
      <c r="K284" s="452">
        <f t="shared" si="138"/>
        <v>0</v>
      </c>
      <c r="L284" s="452">
        <f t="shared" si="138"/>
        <v>0</v>
      </c>
      <c r="M284" s="452">
        <f t="shared" si="138"/>
        <v>0</v>
      </c>
      <c r="N284" s="452">
        <f t="shared" si="138"/>
        <v>0</v>
      </c>
      <c r="O284" s="452">
        <f t="shared" si="138"/>
        <v>0</v>
      </c>
      <c r="P284" s="452">
        <f t="shared" si="138"/>
        <v>0</v>
      </c>
      <c r="Q284" s="452">
        <f t="shared" si="138"/>
        <v>0</v>
      </c>
      <c r="R284" s="452">
        <f t="shared" si="138"/>
        <v>0</v>
      </c>
      <c r="S284" s="452">
        <f t="shared" si="138"/>
        <v>0</v>
      </c>
      <c r="T284" s="452">
        <f t="shared" si="138"/>
        <v>0</v>
      </c>
      <c r="U284" s="452">
        <f t="shared" si="138"/>
        <v>0</v>
      </c>
      <c r="V284" s="452">
        <f t="shared" si="138"/>
        <v>0</v>
      </c>
      <c r="W284" s="452">
        <f t="shared" si="138"/>
        <v>0</v>
      </c>
      <c r="X284" s="452">
        <f t="shared" si="138"/>
        <v>0</v>
      </c>
      <c r="Y284" s="452">
        <f t="shared" si="138"/>
        <v>0</v>
      </c>
      <c r="Z284" s="452">
        <f t="shared" si="138"/>
        <v>0</v>
      </c>
      <c r="AA284" s="452">
        <f t="shared" si="138"/>
        <v>0</v>
      </c>
      <c r="AB284" s="452">
        <f t="shared" si="138"/>
        <v>0</v>
      </c>
      <c r="AC284" s="452">
        <f t="shared" si="138"/>
        <v>0</v>
      </c>
      <c r="AD284" s="452">
        <f t="shared" si="138"/>
        <v>0</v>
      </c>
      <c r="AE284" s="452">
        <f t="shared" si="138"/>
        <v>0</v>
      </c>
      <c r="AF284" s="452">
        <f t="shared" si="138"/>
        <v>0</v>
      </c>
      <c r="AG284" s="452">
        <f t="shared" si="138"/>
        <v>0</v>
      </c>
      <c r="AH284" s="452">
        <f t="shared" si="138"/>
        <v>0</v>
      </c>
      <c r="AI284" s="452">
        <f t="shared" si="138"/>
        <v>0</v>
      </c>
      <c r="AJ284" s="452">
        <f t="shared" si="138"/>
        <v>0</v>
      </c>
      <c r="AK284" s="452">
        <f t="shared" ref="AK284:BI284" si="139" xml:space="preserve"> AK$268</f>
        <v>0</v>
      </c>
      <c r="AL284" s="452">
        <f t="shared" si="139"/>
        <v>0</v>
      </c>
      <c r="AM284" s="452">
        <f t="shared" si="139"/>
        <v>0</v>
      </c>
      <c r="AN284" s="452">
        <f t="shared" si="139"/>
        <v>0</v>
      </c>
      <c r="AO284" s="452">
        <f t="shared" si="139"/>
        <v>0</v>
      </c>
      <c r="AP284" s="452">
        <f t="shared" si="139"/>
        <v>0</v>
      </c>
      <c r="AQ284" s="452">
        <f t="shared" si="139"/>
        <v>0</v>
      </c>
      <c r="AR284" s="452">
        <f t="shared" si="139"/>
        <v>0</v>
      </c>
      <c r="AS284" s="452">
        <f t="shared" si="139"/>
        <v>0</v>
      </c>
      <c r="AT284" s="452">
        <f t="shared" si="139"/>
        <v>0</v>
      </c>
      <c r="AU284" s="452">
        <f t="shared" si="139"/>
        <v>0</v>
      </c>
      <c r="AV284" s="452">
        <f t="shared" si="139"/>
        <v>0</v>
      </c>
      <c r="AW284" s="452">
        <f t="shared" si="139"/>
        <v>0</v>
      </c>
      <c r="AX284" s="452">
        <f t="shared" si="139"/>
        <v>0</v>
      </c>
      <c r="AY284" s="452">
        <f t="shared" si="139"/>
        <v>0</v>
      </c>
      <c r="AZ284" s="452">
        <f t="shared" si="139"/>
        <v>0</v>
      </c>
      <c r="BA284" s="452">
        <f t="shared" si="139"/>
        <v>0</v>
      </c>
      <c r="BB284" s="452">
        <f t="shared" si="139"/>
        <v>0</v>
      </c>
      <c r="BC284" s="452">
        <f t="shared" si="139"/>
        <v>0</v>
      </c>
      <c r="BD284" s="452">
        <f t="shared" si="139"/>
        <v>0</v>
      </c>
      <c r="BE284" s="452">
        <f t="shared" si="139"/>
        <v>0</v>
      </c>
      <c r="BF284" s="452">
        <f t="shared" si="139"/>
        <v>0</v>
      </c>
      <c r="BG284" s="452">
        <f t="shared" si="139"/>
        <v>0</v>
      </c>
      <c r="BH284" s="452">
        <f t="shared" si="139"/>
        <v>0</v>
      </c>
      <c r="BI284" s="452">
        <f t="shared" si="139"/>
        <v>0</v>
      </c>
    </row>
    <row r="285" spans="1:61">
      <c r="A285" s="454"/>
      <c r="B285" s="449"/>
      <c r="C285" s="449"/>
      <c r="D285" s="455"/>
      <c r="E285" s="458" t="str">
        <f xml:space="preserve"> InpR!E$60</f>
        <v>Proportion of the incentive allocated to the water resources control for export 3</v>
      </c>
      <c r="F285" s="193">
        <f xml:space="preserve"> InpR!F$60</f>
        <v>0</v>
      </c>
      <c r="G285" s="458" t="str">
        <f xml:space="preserve"> InpR!G$60</f>
        <v>%</v>
      </c>
      <c r="H285" s="458">
        <f xml:space="preserve"> InpR!H$60</f>
        <v>0</v>
      </c>
      <c r="I285" s="458">
        <f xml:space="preserve"> InpR!I$60</f>
        <v>0</v>
      </c>
      <c r="J285" s="458">
        <f xml:space="preserve"> InpR!J$60</f>
        <v>0</v>
      </c>
      <c r="K285" s="458">
        <f xml:space="preserve"> InpR!K$60</f>
        <v>0</v>
      </c>
      <c r="L285" s="458">
        <f xml:space="preserve"> InpR!L$60</f>
        <v>0</v>
      </c>
      <c r="M285" s="458">
        <f xml:space="preserve"> InpR!M$60</f>
        <v>0</v>
      </c>
      <c r="N285" s="458">
        <f xml:space="preserve"> InpR!N$60</f>
        <v>0</v>
      </c>
      <c r="O285" s="458">
        <f xml:space="preserve"> InpR!O$60</f>
        <v>0</v>
      </c>
      <c r="P285" s="458">
        <f xml:space="preserve"> InpR!P$60</f>
        <v>0</v>
      </c>
      <c r="Q285" s="458">
        <f xml:space="preserve"> InpR!Q$60</f>
        <v>0</v>
      </c>
      <c r="R285" s="458">
        <f xml:space="preserve"> InpR!R$60</f>
        <v>0</v>
      </c>
      <c r="S285" s="458">
        <f xml:space="preserve"> InpR!S$60</f>
        <v>0</v>
      </c>
      <c r="T285" s="458">
        <f xml:space="preserve"> InpR!T$60</f>
        <v>0</v>
      </c>
      <c r="U285" s="458">
        <f xml:space="preserve"> InpR!U$60</f>
        <v>0</v>
      </c>
      <c r="V285" s="458">
        <f xml:space="preserve"> InpR!V$60</f>
        <v>0</v>
      </c>
      <c r="W285" s="458">
        <f xml:space="preserve"> InpR!W$60</f>
        <v>0</v>
      </c>
      <c r="X285" s="458">
        <f xml:space="preserve"> InpR!X$60</f>
        <v>0</v>
      </c>
      <c r="Y285" s="458">
        <f xml:space="preserve"> InpR!Y$60</f>
        <v>0</v>
      </c>
      <c r="Z285" s="458">
        <f xml:space="preserve"> InpR!Z$60</f>
        <v>0</v>
      </c>
      <c r="AA285" s="458">
        <f xml:space="preserve"> InpR!AA$60</f>
        <v>0</v>
      </c>
      <c r="AB285" s="458">
        <f xml:space="preserve"> InpR!AB$60</f>
        <v>0</v>
      </c>
      <c r="AC285" s="458">
        <f xml:space="preserve"> InpR!AC$60</f>
        <v>0</v>
      </c>
      <c r="AD285" s="458">
        <f xml:space="preserve"> InpR!AD$60</f>
        <v>0</v>
      </c>
      <c r="AE285" s="458">
        <f xml:space="preserve"> InpR!AE$60</f>
        <v>0</v>
      </c>
      <c r="AF285" s="458">
        <f xml:space="preserve"> InpR!AF$60</f>
        <v>0</v>
      </c>
      <c r="AG285" s="458">
        <f xml:space="preserve"> InpR!AG$60</f>
        <v>0</v>
      </c>
      <c r="AH285" s="458">
        <f xml:space="preserve"> InpR!AH$60</f>
        <v>0</v>
      </c>
      <c r="AI285" s="458">
        <f xml:space="preserve"> InpR!AI$60</f>
        <v>0</v>
      </c>
      <c r="AJ285" s="458">
        <f xml:space="preserve"> InpR!AJ$60</f>
        <v>0</v>
      </c>
      <c r="AK285" s="458">
        <f xml:space="preserve"> InpR!AK$60</f>
        <v>0</v>
      </c>
      <c r="AL285" s="458">
        <f xml:space="preserve"> InpR!AL$60</f>
        <v>0</v>
      </c>
      <c r="AM285" s="458">
        <f xml:space="preserve"> InpR!AM$60</f>
        <v>0</v>
      </c>
      <c r="AN285" s="458">
        <f xml:space="preserve"> InpR!AN$60</f>
        <v>0</v>
      </c>
      <c r="AO285" s="458">
        <f xml:space="preserve"> InpR!AO$60</f>
        <v>0</v>
      </c>
      <c r="AP285" s="458">
        <f xml:space="preserve"> InpR!AP$60</f>
        <v>0</v>
      </c>
      <c r="AQ285" s="458">
        <f xml:space="preserve"> InpR!AQ$60</f>
        <v>0</v>
      </c>
      <c r="AR285" s="458">
        <f xml:space="preserve"> InpR!AR$60</f>
        <v>0</v>
      </c>
      <c r="AS285" s="458">
        <f xml:space="preserve"> InpR!AS$60</f>
        <v>0</v>
      </c>
      <c r="AT285" s="458">
        <f xml:space="preserve"> InpR!AT$60</f>
        <v>0</v>
      </c>
      <c r="AU285" s="458">
        <f xml:space="preserve"> InpR!AU$60</f>
        <v>0</v>
      </c>
      <c r="AV285" s="458">
        <f xml:space="preserve"> InpR!AV$60</f>
        <v>0</v>
      </c>
      <c r="AW285" s="458">
        <f xml:space="preserve"> InpR!AW$60</f>
        <v>0</v>
      </c>
      <c r="AX285" s="458">
        <f xml:space="preserve"> InpR!AX$60</f>
        <v>0</v>
      </c>
      <c r="AY285" s="458">
        <f xml:space="preserve"> InpR!AY$60</f>
        <v>0</v>
      </c>
      <c r="AZ285" s="458">
        <f xml:space="preserve"> InpR!AZ$60</f>
        <v>0</v>
      </c>
      <c r="BA285" s="458">
        <f xml:space="preserve"> InpR!BA$60</f>
        <v>0</v>
      </c>
      <c r="BB285" s="458">
        <f xml:space="preserve"> InpR!BB$60</f>
        <v>0</v>
      </c>
      <c r="BC285" s="458">
        <f xml:space="preserve"> InpR!BC$60</f>
        <v>0</v>
      </c>
      <c r="BD285" s="458">
        <f xml:space="preserve"> InpR!BD$60</f>
        <v>0</v>
      </c>
      <c r="BE285" s="458">
        <f xml:space="preserve"> InpR!BE$60</f>
        <v>0</v>
      </c>
      <c r="BF285" s="458">
        <f xml:space="preserve"> InpR!BF$60</f>
        <v>0</v>
      </c>
      <c r="BG285" s="458">
        <f xml:space="preserve"> InpR!BG$60</f>
        <v>0</v>
      </c>
      <c r="BH285" s="458">
        <f xml:space="preserve"> InpR!BH$60</f>
        <v>0</v>
      </c>
      <c r="BI285" s="458">
        <f xml:space="preserve"> InpR!BI$60</f>
        <v>0</v>
      </c>
    </row>
    <row r="286" spans="1:61">
      <c r="A286" s="454"/>
      <c r="B286" s="449"/>
      <c r="C286" s="449"/>
      <c r="D286" s="455"/>
      <c r="E286" s="452" t="s">
        <v>287</v>
      </c>
      <c r="F286" s="139">
        <f xml:space="preserve"> F284 * ( 1 - F285 )</f>
        <v>0</v>
      </c>
      <c r="G286" s="452" t="s">
        <v>105</v>
      </c>
      <c r="H286" s="458"/>
      <c r="I286" s="458"/>
      <c r="J286" s="458"/>
      <c r="K286" s="458"/>
      <c r="L286" s="458"/>
      <c r="M286" s="458"/>
      <c r="N286" s="458"/>
      <c r="O286" s="458"/>
      <c r="P286" s="458"/>
      <c r="Q286" s="458"/>
      <c r="R286" s="458"/>
      <c r="S286" s="458"/>
      <c r="T286" s="458"/>
      <c r="U286" s="458"/>
      <c r="V286" s="458"/>
      <c r="W286" s="458"/>
      <c r="X286" s="458"/>
      <c r="Y286" s="458"/>
      <c r="Z286" s="458"/>
      <c r="AA286" s="458"/>
      <c r="AB286" s="458"/>
      <c r="AC286" s="458"/>
      <c r="AD286" s="458"/>
      <c r="AE286" s="458"/>
      <c r="AF286" s="458"/>
      <c r="AG286" s="458"/>
      <c r="AH286" s="458"/>
      <c r="AI286" s="458"/>
      <c r="AJ286" s="458"/>
      <c r="AK286" s="458"/>
      <c r="AL286" s="458"/>
      <c r="AM286" s="458"/>
      <c r="AN286" s="458"/>
      <c r="AO286" s="458"/>
      <c r="AP286" s="458"/>
      <c r="AQ286" s="458"/>
      <c r="AR286" s="458"/>
      <c r="AS286" s="458"/>
      <c r="AT286" s="458"/>
      <c r="AU286" s="458"/>
      <c r="AV286" s="458"/>
      <c r="AW286" s="458"/>
      <c r="AX286" s="458"/>
      <c r="AY286" s="458"/>
      <c r="AZ286" s="458"/>
      <c r="BA286" s="458"/>
      <c r="BB286" s="458"/>
      <c r="BC286" s="458"/>
      <c r="BD286" s="458"/>
      <c r="BE286" s="458"/>
      <c r="BF286" s="458"/>
      <c r="BG286" s="458"/>
      <c r="BH286" s="458"/>
      <c r="BI286" s="458"/>
    </row>
    <row r="287" spans="1:61">
      <c r="A287" s="454"/>
      <c r="B287" s="449"/>
      <c r="C287" s="449"/>
      <c r="D287" s="455"/>
      <c r="E287" s="458"/>
      <c r="F287" s="457"/>
      <c r="G287" s="458"/>
      <c r="H287" s="458"/>
      <c r="I287" s="458"/>
      <c r="J287" s="458"/>
      <c r="K287" s="458"/>
      <c r="L287" s="458"/>
      <c r="M287" s="458"/>
      <c r="N287" s="458"/>
      <c r="O287" s="458"/>
      <c r="P287" s="458"/>
      <c r="Q287" s="458"/>
      <c r="R287" s="458"/>
      <c r="S287" s="458"/>
      <c r="T287" s="458"/>
      <c r="U287" s="458"/>
      <c r="V287" s="458"/>
      <c r="W287" s="458"/>
      <c r="X287" s="458"/>
      <c r="Y287" s="458"/>
      <c r="Z287" s="458"/>
      <c r="AA287" s="458"/>
      <c r="AB287" s="458"/>
      <c r="AC287" s="458"/>
      <c r="AD287" s="458"/>
      <c r="AE287" s="458"/>
      <c r="AF287" s="458"/>
      <c r="AG287" s="458"/>
      <c r="AH287" s="458"/>
      <c r="AI287" s="458"/>
      <c r="AJ287" s="458"/>
      <c r="AK287" s="458"/>
      <c r="AL287" s="458"/>
      <c r="AM287" s="458"/>
      <c r="AN287" s="458"/>
      <c r="AO287" s="458"/>
      <c r="AP287" s="458"/>
      <c r="AQ287" s="458"/>
      <c r="AR287" s="458"/>
      <c r="AS287" s="458"/>
      <c r="AT287" s="458"/>
      <c r="AU287" s="458"/>
      <c r="AV287" s="458"/>
      <c r="AW287" s="458"/>
      <c r="AX287" s="458"/>
      <c r="AY287" s="458"/>
      <c r="AZ287" s="458"/>
      <c r="BA287" s="458"/>
      <c r="BB287" s="458"/>
      <c r="BC287" s="458"/>
      <c r="BD287" s="458"/>
      <c r="BE287" s="458"/>
      <c r="BF287" s="458"/>
      <c r="BG287" s="458"/>
      <c r="BH287" s="458"/>
      <c r="BI287" s="458"/>
    </row>
    <row r="288" spans="1:61">
      <c r="A288" s="448"/>
      <c r="B288" s="451"/>
      <c r="C288" s="470" t="s">
        <v>288</v>
      </c>
      <c r="D288" s="450"/>
      <c r="E288" s="452"/>
      <c r="F288" s="451"/>
      <c r="G288" s="452"/>
      <c r="H288" s="451"/>
      <c r="I288" s="452"/>
      <c r="J288" s="451"/>
      <c r="K288" s="451"/>
      <c r="L288" s="451"/>
      <c r="M288" s="451"/>
      <c r="N288" s="451"/>
      <c r="O288" s="451"/>
      <c r="P288" s="451"/>
      <c r="Q288" s="451"/>
      <c r="R288" s="451"/>
      <c r="S288" s="451"/>
      <c r="T288" s="453"/>
      <c r="U288" s="453"/>
      <c r="V288" s="453"/>
      <c r="W288" s="453"/>
      <c r="X288" s="453"/>
      <c r="Y288" s="453"/>
      <c r="Z288" s="453"/>
      <c r="AA288" s="453"/>
      <c r="AB288" s="451"/>
      <c r="AC288" s="451"/>
      <c r="AD288" s="453"/>
      <c r="AE288" s="453"/>
      <c r="AF288" s="451"/>
      <c r="AG288" s="451"/>
      <c r="AH288" s="453"/>
      <c r="AI288" s="453"/>
      <c r="AJ288" s="451"/>
      <c r="AK288" s="451"/>
      <c r="AL288" s="453"/>
      <c r="AM288" s="453"/>
      <c r="AN288" s="451"/>
      <c r="AO288" s="451"/>
      <c r="AP288" s="453"/>
      <c r="AQ288" s="453"/>
      <c r="AR288" s="451"/>
      <c r="AS288" s="453"/>
      <c r="AT288" s="453"/>
      <c r="AU288" s="451"/>
      <c r="AV288" s="453"/>
      <c r="AW288" s="453"/>
      <c r="AX288" s="451"/>
      <c r="AY288" s="453"/>
      <c r="AZ288" s="453"/>
      <c r="BA288" s="451"/>
      <c r="BB288" s="453"/>
      <c r="BC288" s="453"/>
      <c r="BD288" s="451"/>
      <c r="BE288" s="453"/>
      <c r="BF288" s="453"/>
      <c r="BG288" s="451"/>
      <c r="BH288" s="453"/>
      <c r="BI288" s="453"/>
    </row>
    <row r="289" spans="1:61">
      <c r="A289" s="448"/>
      <c r="B289" s="449"/>
      <c r="C289" s="449"/>
      <c r="D289" s="450"/>
      <c r="E289" s="460"/>
      <c r="F289" s="451"/>
      <c r="G289" s="452"/>
      <c r="H289" s="451"/>
      <c r="I289" s="452"/>
      <c r="J289" s="451"/>
      <c r="K289" s="451"/>
      <c r="L289" s="451"/>
      <c r="M289" s="451"/>
      <c r="N289" s="451"/>
      <c r="O289" s="451"/>
      <c r="P289" s="451"/>
      <c r="Q289" s="451"/>
      <c r="R289" s="451"/>
      <c r="S289" s="451"/>
      <c r="T289" s="453"/>
      <c r="U289" s="453"/>
      <c r="V289" s="453"/>
      <c r="W289" s="453"/>
      <c r="X289" s="453"/>
      <c r="Y289" s="453"/>
      <c r="Z289" s="453"/>
      <c r="AA289" s="453"/>
      <c r="AB289" s="451"/>
      <c r="AC289" s="451"/>
      <c r="AD289" s="453"/>
      <c r="AE289" s="453"/>
      <c r="AF289" s="451"/>
      <c r="AG289" s="451"/>
      <c r="AH289" s="453"/>
      <c r="AI289" s="453"/>
      <c r="AJ289" s="451"/>
      <c r="AK289" s="451"/>
      <c r="AL289" s="453"/>
      <c r="AM289" s="453"/>
      <c r="AN289" s="451"/>
      <c r="AO289" s="451"/>
      <c r="AP289" s="453"/>
      <c r="AQ289" s="453"/>
      <c r="AR289" s="451"/>
      <c r="AS289" s="453"/>
      <c r="AT289" s="453"/>
      <c r="AU289" s="451"/>
      <c r="AV289" s="453"/>
      <c r="AW289" s="453"/>
      <c r="AX289" s="451"/>
      <c r="AY289" s="453"/>
      <c r="AZ289" s="453"/>
      <c r="BA289" s="451"/>
      <c r="BB289" s="453"/>
      <c r="BC289" s="453"/>
      <c r="BD289" s="451"/>
      <c r="BE289" s="453"/>
      <c r="BF289" s="453"/>
      <c r="BG289" s="451"/>
      <c r="BH289" s="453"/>
      <c r="BI289" s="453"/>
    </row>
    <row r="290" spans="1:61">
      <c r="A290" s="448"/>
      <c r="B290" s="449"/>
      <c r="C290" s="449"/>
      <c r="D290" s="450"/>
      <c r="E290" s="456" t="str">
        <f xml:space="preserve"> InpR!E$13</f>
        <v>Does the company have an Ofwat-approved trading and procurement code?</v>
      </c>
      <c r="F290" s="456" t="b">
        <f xml:space="preserve"> InpR!F$13</f>
        <v>1</v>
      </c>
      <c r="G290" s="456" t="str">
        <f xml:space="preserve"> InpR!G$13</f>
        <v>True/false</v>
      </c>
      <c r="H290" s="458">
        <f xml:space="preserve"> InpR!H$13</f>
        <v>0</v>
      </c>
      <c r="I290" s="458">
        <f xml:space="preserve"> InpR!I$13</f>
        <v>0</v>
      </c>
      <c r="J290" s="458">
        <f xml:space="preserve"> InpR!J$13</f>
        <v>0</v>
      </c>
      <c r="K290" s="458">
        <f xml:space="preserve"> InpR!K$13</f>
        <v>0</v>
      </c>
      <c r="L290" s="458">
        <f xml:space="preserve"> InpR!L$13</f>
        <v>0</v>
      </c>
      <c r="M290" s="458">
        <f xml:space="preserve"> InpR!M$13</f>
        <v>0</v>
      </c>
      <c r="N290" s="458">
        <f xml:space="preserve"> InpR!N$13</f>
        <v>0</v>
      </c>
      <c r="O290" s="458">
        <f xml:space="preserve"> InpR!O$13</f>
        <v>0</v>
      </c>
      <c r="P290" s="458">
        <f xml:space="preserve"> InpR!P$13</f>
        <v>0</v>
      </c>
      <c r="Q290" s="458">
        <f xml:space="preserve"> InpR!Q$13</f>
        <v>0</v>
      </c>
      <c r="R290" s="458">
        <f xml:space="preserve"> InpR!R$13</f>
        <v>0</v>
      </c>
      <c r="S290" s="458">
        <f xml:space="preserve"> InpR!S$13</f>
        <v>0</v>
      </c>
      <c r="T290" s="458">
        <f xml:space="preserve"> InpR!T$13</f>
        <v>0</v>
      </c>
      <c r="U290" s="458">
        <f xml:space="preserve"> InpR!U$13</f>
        <v>0</v>
      </c>
      <c r="V290" s="458">
        <f xml:space="preserve"> InpR!V$13</f>
        <v>0</v>
      </c>
      <c r="W290" s="458">
        <f xml:space="preserve"> InpR!W$13</f>
        <v>0</v>
      </c>
      <c r="X290" s="458">
        <f xml:space="preserve"> InpR!X$13</f>
        <v>0</v>
      </c>
      <c r="Y290" s="458">
        <f xml:space="preserve"> InpR!Y$13</f>
        <v>0</v>
      </c>
      <c r="Z290" s="458">
        <f xml:space="preserve"> InpR!Z$13</f>
        <v>0</v>
      </c>
      <c r="AA290" s="458">
        <f xml:space="preserve"> InpR!AA$13</f>
        <v>0</v>
      </c>
      <c r="AB290" s="458">
        <f xml:space="preserve"> InpR!AB$13</f>
        <v>0</v>
      </c>
      <c r="AC290" s="458">
        <f xml:space="preserve"> InpR!AC$13</f>
        <v>0</v>
      </c>
      <c r="AD290" s="458">
        <f xml:space="preserve"> InpR!AD$13</f>
        <v>0</v>
      </c>
      <c r="AE290" s="458">
        <f xml:space="preserve"> InpR!AE$13</f>
        <v>0</v>
      </c>
      <c r="AF290" s="458">
        <f xml:space="preserve"> InpR!AF$13</f>
        <v>0</v>
      </c>
      <c r="AG290" s="458">
        <f xml:space="preserve"> InpR!AG$13</f>
        <v>0</v>
      </c>
      <c r="AH290" s="458">
        <f xml:space="preserve"> InpR!AH$13</f>
        <v>0</v>
      </c>
      <c r="AI290" s="458">
        <f xml:space="preserve"> InpR!AI$13</f>
        <v>0</v>
      </c>
      <c r="AJ290" s="458">
        <f xml:space="preserve"> InpR!AJ$13</f>
        <v>0</v>
      </c>
      <c r="AK290" s="458">
        <f xml:space="preserve"> InpR!AK$13</f>
        <v>0</v>
      </c>
      <c r="AL290" s="458">
        <f xml:space="preserve"> InpR!AL$13</f>
        <v>0</v>
      </c>
      <c r="AM290" s="458">
        <f xml:space="preserve"> InpR!AM$13</f>
        <v>0</v>
      </c>
      <c r="AN290" s="458">
        <f xml:space="preserve"> InpR!AN$13</f>
        <v>0</v>
      </c>
      <c r="AO290" s="458">
        <f xml:space="preserve"> InpR!AO$13</f>
        <v>0</v>
      </c>
      <c r="AP290" s="458">
        <f xml:space="preserve"> InpR!AP$13</f>
        <v>0</v>
      </c>
      <c r="AQ290" s="458">
        <f xml:space="preserve"> InpR!AQ$13</f>
        <v>0</v>
      </c>
      <c r="AR290" s="458">
        <f xml:space="preserve"> InpR!AR$13</f>
        <v>0</v>
      </c>
      <c r="AS290" s="458">
        <f xml:space="preserve"> InpR!AS$13</f>
        <v>0</v>
      </c>
      <c r="AT290" s="458">
        <f xml:space="preserve"> InpR!AT$13</f>
        <v>0</v>
      </c>
      <c r="AU290" s="458">
        <f xml:space="preserve"> InpR!AU$13</f>
        <v>0</v>
      </c>
      <c r="AV290" s="458">
        <f xml:space="preserve"> InpR!AV$13</f>
        <v>0</v>
      </c>
      <c r="AW290" s="458">
        <f xml:space="preserve"> InpR!AW$13</f>
        <v>0</v>
      </c>
      <c r="AX290" s="458">
        <f xml:space="preserve"> InpR!AX$13</f>
        <v>0</v>
      </c>
      <c r="AY290" s="458">
        <f xml:space="preserve"> InpR!AY$13</f>
        <v>0</v>
      </c>
      <c r="AZ290" s="458">
        <f xml:space="preserve"> InpR!AZ$13</f>
        <v>0</v>
      </c>
      <c r="BA290" s="458">
        <f xml:space="preserve"> InpR!BA$13</f>
        <v>0</v>
      </c>
      <c r="BB290" s="458">
        <f xml:space="preserve"> InpR!BB$13</f>
        <v>0</v>
      </c>
      <c r="BC290" s="458">
        <f xml:space="preserve"> InpR!BC$13</f>
        <v>0</v>
      </c>
      <c r="BD290" s="458">
        <f xml:space="preserve"> InpR!BD$13</f>
        <v>0</v>
      </c>
      <c r="BE290" s="458">
        <f xml:space="preserve"> InpR!BE$13</f>
        <v>0</v>
      </c>
      <c r="BF290" s="458">
        <f xml:space="preserve"> InpR!BF$13</f>
        <v>0</v>
      </c>
      <c r="BG290" s="458">
        <f xml:space="preserve"> InpR!BG$13</f>
        <v>0</v>
      </c>
      <c r="BH290" s="458">
        <f xml:space="preserve"> InpR!BH$13</f>
        <v>0</v>
      </c>
      <c r="BI290" s="458">
        <f xml:space="preserve"> InpR!BI$13</f>
        <v>0</v>
      </c>
    </row>
    <row r="291" spans="1:61" ht="25" customHeight="1">
      <c r="A291" s="448"/>
      <c r="B291" s="449"/>
      <c r="C291" s="449"/>
      <c r="D291" s="450"/>
      <c r="E291" s="464" t="str">
        <f xml:space="preserve"> InpR!E$58</f>
        <v>Has the company produced a report to evidence that export 3 is a new export and complies with its Ofwat-approved trading and procurement code?</v>
      </c>
      <c r="F291" s="464" t="b">
        <f xml:space="preserve"> InpR!F$58</f>
        <v>1</v>
      </c>
      <c r="G291" s="464" t="str">
        <f xml:space="preserve"> InpR!G$58</f>
        <v>True/false</v>
      </c>
      <c r="H291" s="464">
        <f xml:space="preserve"> InpR!H$58</f>
        <v>0</v>
      </c>
      <c r="I291" s="464">
        <f xml:space="preserve"> InpR!I$58</f>
        <v>0</v>
      </c>
      <c r="J291" s="464">
        <f xml:space="preserve"> InpR!J$58</f>
        <v>0</v>
      </c>
      <c r="K291" s="464">
        <f xml:space="preserve"> InpR!K$58</f>
        <v>0</v>
      </c>
      <c r="L291" s="464">
        <f xml:space="preserve"> InpR!L$58</f>
        <v>0</v>
      </c>
      <c r="M291" s="464">
        <f xml:space="preserve"> InpR!M$58</f>
        <v>0</v>
      </c>
      <c r="N291" s="464">
        <f xml:space="preserve"> InpR!N$58</f>
        <v>0</v>
      </c>
      <c r="O291" s="464">
        <f xml:space="preserve"> InpR!O$58</f>
        <v>0</v>
      </c>
      <c r="P291" s="464">
        <f xml:space="preserve"> InpR!P$58</f>
        <v>0</v>
      </c>
      <c r="Q291" s="464">
        <f xml:space="preserve"> InpR!Q$58</f>
        <v>0</v>
      </c>
      <c r="R291" s="464">
        <f xml:space="preserve"> InpR!R$58</f>
        <v>0</v>
      </c>
      <c r="S291" s="464">
        <f xml:space="preserve"> InpR!S$58</f>
        <v>0</v>
      </c>
      <c r="T291" s="464">
        <f xml:space="preserve"> InpR!T$58</f>
        <v>0</v>
      </c>
      <c r="U291" s="464">
        <f xml:space="preserve"> InpR!U$58</f>
        <v>0</v>
      </c>
      <c r="V291" s="464">
        <f xml:space="preserve"> InpR!V$58</f>
        <v>0</v>
      </c>
      <c r="W291" s="464">
        <f xml:space="preserve"> InpR!W$58</f>
        <v>0</v>
      </c>
      <c r="X291" s="464">
        <f xml:space="preserve"> InpR!X$58</f>
        <v>0</v>
      </c>
      <c r="Y291" s="464">
        <f xml:space="preserve"> InpR!Y$58</f>
        <v>0</v>
      </c>
      <c r="Z291" s="464">
        <f xml:space="preserve"> InpR!Z$58</f>
        <v>0</v>
      </c>
      <c r="AA291" s="464">
        <f xml:space="preserve"> InpR!AA$58</f>
        <v>0</v>
      </c>
      <c r="AB291" s="464">
        <f xml:space="preserve"> InpR!AB$58</f>
        <v>0</v>
      </c>
      <c r="AC291" s="464">
        <f xml:space="preserve"> InpR!AC$58</f>
        <v>0</v>
      </c>
      <c r="AD291" s="464">
        <f xml:space="preserve"> InpR!AD$58</f>
        <v>0</v>
      </c>
      <c r="AE291" s="464">
        <f xml:space="preserve"> InpR!AE$58</f>
        <v>0</v>
      </c>
      <c r="AF291" s="464">
        <f xml:space="preserve"> InpR!AF$58</f>
        <v>0</v>
      </c>
      <c r="AG291" s="464">
        <f xml:space="preserve"> InpR!AG$58</f>
        <v>0</v>
      </c>
      <c r="AH291" s="464">
        <f xml:space="preserve"> InpR!AH$58</f>
        <v>0</v>
      </c>
      <c r="AI291" s="464">
        <f xml:space="preserve"> InpR!AI$58</f>
        <v>0</v>
      </c>
      <c r="AJ291" s="464">
        <f xml:space="preserve"> InpR!AJ$58</f>
        <v>0</v>
      </c>
      <c r="AK291" s="464">
        <f xml:space="preserve"> InpR!AK$58</f>
        <v>0</v>
      </c>
      <c r="AL291" s="464">
        <f xml:space="preserve"> InpR!AL$58</f>
        <v>0</v>
      </c>
      <c r="AM291" s="464">
        <f xml:space="preserve"> InpR!AM$58</f>
        <v>0</v>
      </c>
      <c r="AN291" s="464">
        <f xml:space="preserve"> InpR!AN$58</f>
        <v>0</v>
      </c>
      <c r="AO291" s="464">
        <f xml:space="preserve"> InpR!AO$58</f>
        <v>0</v>
      </c>
      <c r="AP291" s="464">
        <f xml:space="preserve"> InpR!AP$58</f>
        <v>0</v>
      </c>
      <c r="AQ291" s="464">
        <f xml:space="preserve"> InpR!AQ$58</f>
        <v>0</v>
      </c>
      <c r="AR291" s="464">
        <f xml:space="preserve"> InpR!AR$58</f>
        <v>0</v>
      </c>
      <c r="AS291" s="464">
        <f xml:space="preserve"> InpR!AS$58</f>
        <v>0</v>
      </c>
      <c r="AT291" s="464">
        <f xml:space="preserve"> InpR!AT$58</f>
        <v>0</v>
      </c>
      <c r="AU291" s="464">
        <f xml:space="preserve"> InpR!AU$58</f>
        <v>0</v>
      </c>
      <c r="AV291" s="464">
        <f xml:space="preserve"> InpR!AV$58</f>
        <v>0</v>
      </c>
      <c r="AW291" s="464">
        <f xml:space="preserve"> InpR!AW$58</f>
        <v>0</v>
      </c>
      <c r="AX291" s="464">
        <f xml:space="preserve"> InpR!AX$58</f>
        <v>0</v>
      </c>
      <c r="AY291" s="464">
        <f xml:space="preserve"> InpR!AY$58</f>
        <v>0</v>
      </c>
      <c r="AZ291" s="464">
        <f xml:space="preserve"> InpR!AZ$58</f>
        <v>0</v>
      </c>
      <c r="BA291" s="464">
        <f xml:space="preserve"> InpR!BA$58</f>
        <v>0</v>
      </c>
      <c r="BB291" s="464">
        <f xml:space="preserve"> InpR!BB$58</f>
        <v>0</v>
      </c>
      <c r="BC291" s="464">
        <f xml:space="preserve"> InpR!BC$58</f>
        <v>0</v>
      </c>
      <c r="BD291" s="464">
        <f xml:space="preserve"> InpR!BD$58</f>
        <v>0</v>
      </c>
      <c r="BE291" s="464">
        <f xml:space="preserve"> InpR!BE$58</f>
        <v>0</v>
      </c>
      <c r="BF291" s="464">
        <f xml:space="preserve"> InpR!BF$58</f>
        <v>0</v>
      </c>
      <c r="BG291" s="464">
        <f xml:space="preserve"> InpR!BG$58</f>
        <v>0</v>
      </c>
      <c r="BH291" s="464">
        <f xml:space="preserve"> InpR!BH$58</f>
        <v>0</v>
      </c>
      <c r="BI291" s="464">
        <f xml:space="preserve"> InpR!BI$58</f>
        <v>0</v>
      </c>
    </row>
    <row r="292" spans="1:61" ht="12.5">
      <c r="A292" s="492"/>
      <c r="B292" s="449"/>
      <c r="C292" s="449"/>
      <c r="D292" s="450"/>
      <c r="E292" s="452" t="s">
        <v>256</v>
      </c>
      <c r="F292" s="494" t="b">
        <f xml:space="preserve"> IF( AND( F290, F291 ), TRUE, FALSE )</f>
        <v>1</v>
      </c>
      <c r="G292" s="452" t="s">
        <v>125</v>
      </c>
      <c r="H292" s="451"/>
      <c r="I292" s="452"/>
      <c r="J292" s="451"/>
      <c r="K292" s="451"/>
      <c r="L292" s="451"/>
      <c r="M292" s="451"/>
      <c r="N292" s="451"/>
      <c r="O292" s="451"/>
      <c r="P292" s="451"/>
      <c r="Q292" s="451"/>
      <c r="R292" s="451"/>
      <c r="S292" s="451"/>
      <c r="T292" s="453"/>
      <c r="U292" s="453"/>
      <c r="V292" s="453"/>
      <c r="W292" s="453"/>
      <c r="X292" s="453"/>
      <c r="Y292" s="453"/>
      <c r="Z292" s="453"/>
      <c r="AA292" s="453"/>
      <c r="AB292" s="451"/>
      <c r="AC292" s="451"/>
      <c r="AD292" s="453"/>
      <c r="AE292" s="453"/>
      <c r="AF292" s="451"/>
      <c r="AG292" s="451"/>
      <c r="AH292" s="453"/>
      <c r="AI292" s="453"/>
      <c r="AJ292" s="451"/>
      <c r="AK292" s="451"/>
      <c r="AL292" s="453"/>
      <c r="AM292" s="453"/>
      <c r="AN292" s="451"/>
      <c r="AO292" s="451"/>
      <c r="AP292" s="453"/>
      <c r="AQ292" s="453"/>
      <c r="AR292" s="451"/>
      <c r="AS292" s="453"/>
      <c r="AT292" s="453"/>
      <c r="AU292" s="451"/>
      <c r="AV292" s="453"/>
      <c r="AW292" s="453"/>
      <c r="AX292" s="451"/>
      <c r="AY292" s="453"/>
      <c r="AZ292" s="453"/>
      <c r="BA292" s="451"/>
      <c r="BB292" s="453"/>
      <c r="BC292" s="453"/>
      <c r="BD292" s="451"/>
      <c r="BE292" s="453"/>
      <c r="BF292" s="453"/>
      <c r="BG292" s="451"/>
      <c r="BH292" s="453"/>
      <c r="BI292" s="453"/>
    </row>
    <row r="293" spans="1:61">
      <c r="A293" s="448"/>
      <c r="B293" s="449"/>
      <c r="C293" s="449"/>
      <c r="D293" s="450"/>
      <c r="E293" s="452"/>
      <c r="F293" s="451"/>
      <c r="G293" s="460"/>
      <c r="H293" s="451"/>
      <c r="I293" s="452"/>
      <c r="J293" s="451"/>
      <c r="K293" s="451"/>
      <c r="L293" s="451"/>
      <c r="M293" s="451"/>
      <c r="N293" s="451"/>
      <c r="O293" s="451"/>
      <c r="P293" s="451"/>
      <c r="Q293" s="451"/>
      <c r="R293" s="451"/>
      <c r="S293" s="451"/>
      <c r="T293" s="453"/>
      <c r="U293" s="453"/>
      <c r="V293" s="453"/>
      <c r="W293" s="453"/>
      <c r="X293" s="453"/>
      <c r="Y293" s="453"/>
      <c r="Z293" s="453"/>
      <c r="AA293" s="453"/>
      <c r="AB293" s="451"/>
      <c r="AC293" s="451"/>
      <c r="AD293" s="453"/>
      <c r="AE293" s="453"/>
      <c r="AF293" s="451"/>
      <c r="AG293" s="451"/>
      <c r="AH293" s="453"/>
      <c r="AI293" s="453"/>
      <c r="AJ293" s="451"/>
      <c r="AK293" s="451"/>
      <c r="AL293" s="453"/>
      <c r="AM293" s="453"/>
      <c r="AN293" s="451"/>
      <c r="AO293" s="451"/>
      <c r="AP293" s="453"/>
      <c r="AQ293" s="453"/>
      <c r="AR293" s="451"/>
      <c r="AS293" s="453"/>
      <c r="AT293" s="453"/>
      <c r="AU293" s="451"/>
      <c r="AV293" s="453"/>
      <c r="AW293" s="453"/>
      <c r="AX293" s="451"/>
      <c r="AY293" s="453"/>
      <c r="AZ293" s="453"/>
      <c r="BA293" s="451"/>
      <c r="BB293" s="453"/>
      <c r="BC293" s="453"/>
      <c r="BD293" s="451"/>
      <c r="BE293" s="453"/>
      <c r="BF293" s="453"/>
      <c r="BG293" s="451"/>
      <c r="BH293" s="453"/>
      <c r="BI293" s="453"/>
    </row>
    <row r="294" spans="1:61">
      <c r="A294" s="448"/>
      <c r="B294" s="451"/>
      <c r="C294" s="470" t="s">
        <v>257</v>
      </c>
      <c r="D294" s="450"/>
      <c r="E294" s="452"/>
      <c r="F294" s="493"/>
      <c r="G294" s="460"/>
      <c r="H294" s="451"/>
      <c r="I294" s="452"/>
      <c r="J294" s="451"/>
      <c r="K294" s="451"/>
      <c r="L294" s="451"/>
      <c r="M294" s="451"/>
      <c r="N294" s="451"/>
      <c r="O294" s="451"/>
      <c r="P294" s="451"/>
      <c r="Q294" s="451"/>
      <c r="R294" s="451"/>
      <c r="S294" s="451"/>
      <c r="T294" s="453"/>
      <c r="U294" s="453"/>
      <c r="V294" s="453"/>
      <c r="W294" s="453"/>
      <c r="X294" s="453"/>
      <c r="Y294" s="453"/>
      <c r="Z294" s="453"/>
      <c r="AA294" s="453"/>
      <c r="AB294" s="451"/>
      <c r="AC294" s="451"/>
      <c r="AD294" s="453"/>
      <c r="AE294" s="453"/>
      <c r="AF294" s="451"/>
      <c r="AG294" s="451"/>
      <c r="AH294" s="453"/>
      <c r="AI294" s="453"/>
      <c r="AJ294" s="451"/>
      <c r="AK294" s="451"/>
      <c r="AL294" s="453"/>
      <c r="AM294" s="453"/>
      <c r="AN294" s="451"/>
      <c r="AO294" s="451"/>
      <c r="AP294" s="453"/>
      <c r="AQ294" s="453"/>
      <c r="AR294" s="451"/>
      <c r="AS294" s="453"/>
      <c r="AT294" s="453"/>
      <c r="AU294" s="451"/>
      <c r="AV294" s="453"/>
      <c r="AW294" s="453"/>
      <c r="AX294" s="451"/>
      <c r="AY294" s="453"/>
      <c r="AZ294" s="453"/>
      <c r="BA294" s="451"/>
      <c r="BB294" s="453"/>
      <c r="BC294" s="453"/>
      <c r="BD294" s="451"/>
      <c r="BE294" s="453"/>
      <c r="BF294" s="453"/>
      <c r="BG294" s="451"/>
      <c r="BH294" s="453"/>
      <c r="BI294" s="453"/>
    </row>
    <row r="295" spans="1:61">
      <c r="A295" s="448"/>
      <c r="B295" s="451"/>
      <c r="C295" s="449"/>
      <c r="D295" s="450"/>
      <c r="E295" s="452"/>
      <c r="F295" s="493"/>
      <c r="G295" s="460"/>
      <c r="H295" s="451"/>
      <c r="I295" s="452"/>
      <c r="J295" s="451"/>
      <c r="K295" s="451"/>
      <c r="L295" s="451"/>
      <c r="M295" s="451"/>
      <c r="N295" s="451"/>
      <c r="O295" s="451"/>
      <c r="P295" s="451"/>
      <c r="Q295" s="451"/>
      <c r="R295" s="451"/>
      <c r="S295" s="451"/>
      <c r="T295" s="453"/>
      <c r="U295" s="453"/>
      <c r="V295" s="453"/>
      <c r="W295" s="453"/>
      <c r="X295" s="453"/>
      <c r="Y295" s="453"/>
      <c r="Z295" s="453"/>
      <c r="AA295" s="453"/>
      <c r="AB295" s="451"/>
      <c r="AC295" s="451"/>
      <c r="AD295" s="453"/>
      <c r="AE295" s="453"/>
      <c r="AF295" s="451"/>
      <c r="AG295" s="451"/>
      <c r="AH295" s="453"/>
      <c r="AI295" s="453"/>
      <c r="AJ295" s="451"/>
      <c r="AK295" s="451"/>
      <c r="AL295" s="453"/>
      <c r="AM295" s="453"/>
      <c r="AN295" s="451"/>
      <c r="AO295" s="451"/>
      <c r="AP295" s="453"/>
      <c r="AQ295" s="453"/>
      <c r="AR295" s="451"/>
      <c r="AS295" s="453"/>
      <c r="AT295" s="453"/>
      <c r="AU295" s="451"/>
      <c r="AV295" s="453"/>
      <c r="AW295" s="453"/>
      <c r="AX295" s="451"/>
      <c r="AY295" s="453"/>
      <c r="AZ295" s="453"/>
      <c r="BA295" s="451"/>
      <c r="BB295" s="453"/>
      <c r="BC295" s="453"/>
      <c r="BD295" s="451"/>
      <c r="BE295" s="453"/>
      <c r="BF295" s="453"/>
      <c r="BG295" s="451"/>
      <c r="BH295" s="453"/>
      <c r="BI295" s="453"/>
    </row>
    <row r="296" spans="1:61">
      <c r="A296" s="448"/>
      <c r="B296" s="449"/>
      <c r="C296" s="449"/>
      <c r="D296" s="450"/>
      <c r="E296" s="452" t="str">
        <f t="shared" ref="E296:AJ296" si="140" xml:space="preserve"> E$292</f>
        <v>Compliance with trading and procurement code</v>
      </c>
      <c r="F296" s="452" t="b">
        <f t="shared" si="140"/>
        <v>1</v>
      </c>
      <c r="G296" s="452" t="str">
        <f t="shared" si="140"/>
        <v>True/false</v>
      </c>
      <c r="H296" s="452">
        <f t="shared" si="140"/>
        <v>0</v>
      </c>
      <c r="I296" s="452">
        <f t="shared" si="140"/>
        <v>0</v>
      </c>
      <c r="J296" s="452">
        <f t="shared" si="140"/>
        <v>0</v>
      </c>
      <c r="K296" s="452">
        <f t="shared" si="140"/>
        <v>0</v>
      </c>
      <c r="L296" s="452">
        <f t="shared" si="140"/>
        <v>0</v>
      </c>
      <c r="M296" s="452">
        <f t="shared" si="140"/>
        <v>0</v>
      </c>
      <c r="N296" s="452">
        <f t="shared" si="140"/>
        <v>0</v>
      </c>
      <c r="O296" s="452">
        <f t="shared" si="140"/>
        <v>0</v>
      </c>
      <c r="P296" s="452">
        <f t="shared" si="140"/>
        <v>0</v>
      </c>
      <c r="Q296" s="452">
        <f t="shared" si="140"/>
        <v>0</v>
      </c>
      <c r="R296" s="452">
        <f t="shared" si="140"/>
        <v>0</v>
      </c>
      <c r="S296" s="452">
        <f t="shared" si="140"/>
        <v>0</v>
      </c>
      <c r="T296" s="452">
        <f t="shared" si="140"/>
        <v>0</v>
      </c>
      <c r="U296" s="452">
        <f t="shared" si="140"/>
        <v>0</v>
      </c>
      <c r="V296" s="452">
        <f t="shared" si="140"/>
        <v>0</v>
      </c>
      <c r="W296" s="452">
        <f t="shared" si="140"/>
        <v>0</v>
      </c>
      <c r="X296" s="452">
        <f t="shared" si="140"/>
        <v>0</v>
      </c>
      <c r="Y296" s="452">
        <f t="shared" si="140"/>
        <v>0</v>
      </c>
      <c r="Z296" s="452">
        <f t="shared" si="140"/>
        <v>0</v>
      </c>
      <c r="AA296" s="452">
        <f t="shared" si="140"/>
        <v>0</v>
      </c>
      <c r="AB296" s="452">
        <f t="shared" si="140"/>
        <v>0</v>
      </c>
      <c r="AC296" s="452">
        <f t="shared" si="140"/>
        <v>0</v>
      </c>
      <c r="AD296" s="452">
        <f t="shared" si="140"/>
        <v>0</v>
      </c>
      <c r="AE296" s="452">
        <f t="shared" si="140"/>
        <v>0</v>
      </c>
      <c r="AF296" s="452">
        <f t="shared" si="140"/>
        <v>0</v>
      </c>
      <c r="AG296" s="452">
        <f t="shared" si="140"/>
        <v>0</v>
      </c>
      <c r="AH296" s="452">
        <f t="shared" si="140"/>
        <v>0</v>
      </c>
      <c r="AI296" s="452">
        <f t="shared" si="140"/>
        <v>0</v>
      </c>
      <c r="AJ296" s="452">
        <f t="shared" si="140"/>
        <v>0</v>
      </c>
      <c r="AK296" s="452">
        <f t="shared" ref="AK296:BI296" si="141" xml:space="preserve"> AK$292</f>
        <v>0</v>
      </c>
      <c r="AL296" s="452">
        <f t="shared" si="141"/>
        <v>0</v>
      </c>
      <c r="AM296" s="452">
        <f t="shared" si="141"/>
        <v>0</v>
      </c>
      <c r="AN296" s="452">
        <f t="shared" si="141"/>
        <v>0</v>
      </c>
      <c r="AO296" s="452">
        <f t="shared" si="141"/>
        <v>0</v>
      </c>
      <c r="AP296" s="452">
        <f t="shared" si="141"/>
        <v>0</v>
      </c>
      <c r="AQ296" s="452">
        <f t="shared" si="141"/>
        <v>0</v>
      </c>
      <c r="AR296" s="452">
        <f t="shared" si="141"/>
        <v>0</v>
      </c>
      <c r="AS296" s="452">
        <f t="shared" si="141"/>
        <v>0</v>
      </c>
      <c r="AT296" s="452">
        <f t="shared" si="141"/>
        <v>0</v>
      </c>
      <c r="AU296" s="452">
        <f t="shared" si="141"/>
        <v>0</v>
      </c>
      <c r="AV296" s="452">
        <f t="shared" si="141"/>
        <v>0</v>
      </c>
      <c r="AW296" s="452">
        <f t="shared" si="141"/>
        <v>0</v>
      </c>
      <c r="AX296" s="452">
        <f t="shared" si="141"/>
        <v>0</v>
      </c>
      <c r="AY296" s="452">
        <f t="shared" si="141"/>
        <v>0</v>
      </c>
      <c r="AZ296" s="452">
        <f t="shared" si="141"/>
        <v>0</v>
      </c>
      <c r="BA296" s="452">
        <f t="shared" si="141"/>
        <v>0</v>
      </c>
      <c r="BB296" s="452">
        <f t="shared" si="141"/>
        <v>0</v>
      </c>
      <c r="BC296" s="452">
        <f t="shared" si="141"/>
        <v>0</v>
      </c>
      <c r="BD296" s="452">
        <f t="shared" si="141"/>
        <v>0</v>
      </c>
      <c r="BE296" s="452">
        <f t="shared" si="141"/>
        <v>0</v>
      </c>
      <c r="BF296" s="452">
        <f t="shared" si="141"/>
        <v>0</v>
      </c>
      <c r="BG296" s="452">
        <f t="shared" si="141"/>
        <v>0</v>
      </c>
      <c r="BH296" s="452">
        <f t="shared" si="141"/>
        <v>0</v>
      </c>
      <c r="BI296" s="452">
        <f t="shared" si="141"/>
        <v>0</v>
      </c>
    </row>
    <row r="297" spans="1:61">
      <c r="A297" s="448"/>
      <c r="B297" s="449"/>
      <c r="C297" s="449"/>
      <c r="D297" s="450"/>
      <c r="E297" s="452" t="str">
        <f t="shared" ref="E297:AJ297" si="142" xml:space="preserve"> E$274</f>
        <v>Export incentive for export 3 to be paid to the water resources control at PR24 (2017-18 FYA CPIH deflated)</v>
      </c>
      <c r="F297" s="121">
        <f t="shared" si="142"/>
        <v>0</v>
      </c>
      <c r="G297" s="452" t="str">
        <f t="shared" si="142"/>
        <v>£m</v>
      </c>
      <c r="H297" s="452">
        <f t="shared" si="142"/>
        <v>0</v>
      </c>
      <c r="I297" s="452">
        <f t="shared" si="142"/>
        <v>0</v>
      </c>
      <c r="J297" s="452">
        <f t="shared" si="142"/>
        <v>0</v>
      </c>
      <c r="K297" s="452">
        <f t="shared" si="142"/>
        <v>0</v>
      </c>
      <c r="L297" s="452">
        <f t="shared" si="142"/>
        <v>0</v>
      </c>
      <c r="M297" s="452">
        <f t="shared" si="142"/>
        <v>0</v>
      </c>
      <c r="N297" s="452">
        <f t="shared" si="142"/>
        <v>0</v>
      </c>
      <c r="O297" s="452">
        <f t="shared" si="142"/>
        <v>0</v>
      </c>
      <c r="P297" s="452">
        <f t="shared" si="142"/>
        <v>0</v>
      </c>
      <c r="Q297" s="452">
        <f t="shared" si="142"/>
        <v>0</v>
      </c>
      <c r="R297" s="452">
        <f t="shared" si="142"/>
        <v>0</v>
      </c>
      <c r="S297" s="452">
        <f t="shared" si="142"/>
        <v>0</v>
      </c>
      <c r="T297" s="452">
        <f t="shared" si="142"/>
        <v>0</v>
      </c>
      <c r="U297" s="452">
        <f t="shared" si="142"/>
        <v>0</v>
      </c>
      <c r="V297" s="452">
        <f t="shared" si="142"/>
        <v>0</v>
      </c>
      <c r="W297" s="452">
        <f t="shared" si="142"/>
        <v>0</v>
      </c>
      <c r="X297" s="452">
        <f t="shared" si="142"/>
        <v>0</v>
      </c>
      <c r="Y297" s="452">
        <f t="shared" si="142"/>
        <v>0</v>
      </c>
      <c r="Z297" s="452">
        <f t="shared" si="142"/>
        <v>0</v>
      </c>
      <c r="AA297" s="452">
        <f t="shared" si="142"/>
        <v>0</v>
      </c>
      <c r="AB297" s="452">
        <f t="shared" si="142"/>
        <v>0</v>
      </c>
      <c r="AC297" s="452">
        <f t="shared" si="142"/>
        <v>0</v>
      </c>
      <c r="AD297" s="452">
        <f t="shared" si="142"/>
        <v>0</v>
      </c>
      <c r="AE297" s="452">
        <f t="shared" si="142"/>
        <v>0</v>
      </c>
      <c r="AF297" s="452">
        <f t="shared" si="142"/>
        <v>0</v>
      </c>
      <c r="AG297" s="452">
        <f t="shared" si="142"/>
        <v>0</v>
      </c>
      <c r="AH297" s="452">
        <f t="shared" si="142"/>
        <v>0</v>
      </c>
      <c r="AI297" s="452">
        <f t="shared" si="142"/>
        <v>0</v>
      </c>
      <c r="AJ297" s="452">
        <f t="shared" si="142"/>
        <v>0</v>
      </c>
      <c r="AK297" s="452">
        <f t="shared" ref="AK297:BI297" si="143" xml:space="preserve"> AK$274</f>
        <v>0</v>
      </c>
      <c r="AL297" s="452">
        <f t="shared" si="143"/>
        <v>0</v>
      </c>
      <c r="AM297" s="452">
        <f t="shared" si="143"/>
        <v>0</v>
      </c>
      <c r="AN297" s="452">
        <f t="shared" si="143"/>
        <v>0</v>
      </c>
      <c r="AO297" s="452">
        <f t="shared" si="143"/>
        <v>0</v>
      </c>
      <c r="AP297" s="452">
        <f t="shared" si="143"/>
        <v>0</v>
      </c>
      <c r="AQ297" s="452">
        <f t="shared" si="143"/>
        <v>0</v>
      </c>
      <c r="AR297" s="452">
        <f t="shared" si="143"/>
        <v>0</v>
      </c>
      <c r="AS297" s="452">
        <f t="shared" si="143"/>
        <v>0</v>
      </c>
      <c r="AT297" s="452">
        <f t="shared" si="143"/>
        <v>0</v>
      </c>
      <c r="AU297" s="452">
        <f t="shared" si="143"/>
        <v>0</v>
      </c>
      <c r="AV297" s="452">
        <f t="shared" si="143"/>
        <v>0</v>
      </c>
      <c r="AW297" s="452">
        <f t="shared" si="143"/>
        <v>0</v>
      </c>
      <c r="AX297" s="452">
        <f t="shared" si="143"/>
        <v>0</v>
      </c>
      <c r="AY297" s="452">
        <f t="shared" si="143"/>
        <v>0</v>
      </c>
      <c r="AZ297" s="452">
        <f t="shared" si="143"/>
        <v>0</v>
      </c>
      <c r="BA297" s="452">
        <f t="shared" si="143"/>
        <v>0</v>
      </c>
      <c r="BB297" s="452">
        <f t="shared" si="143"/>
        <v>0</v>
      </c>
      <c r="BC297" s="452">
        <f t="shared" si="143"/>
        <v>0</v>
      </c>
      <c r="BD297" s="452">
        <f t="shared" si="143"/>
        <v>0</v>
      </c>
      <c r="BE297" s="452">
        <f t="shared" si="143"/>
        <v>0</v>
      </c>
      <c r="BF297" s="452">
        <f t="shared" si="143"/>
        <v>0</v>
      </c>
      <c r="BG297" s="452">
        <f t="shared" si="143"/>
        <v>0</v>
      </c>
      <c r="BH297" s="452">
        <f t="shared" si="143"/>
        <v>0</v>
      </c>
      <c r="BI297" s="452">
        <f t="shared" si="143"/>
        <v>0</v>
      </c>
    </row>
    <row r="298" spans="1:61">
      <c r="A298" s="448"/>
      <c r="B298" s="449"/>
      <c r="C298" s="449"/>
      <c r="D298" s="450"/>
      <c r="E298" s="452" t="s">
        <v>284</v>
      </c>
      <c r="F298" s="121">
        <f xml:space="preserve"> IF( F296, F297, 0)</f>
        <v>0</v>
      </c>
      <c r="G298" s="452" t="s">
        <v>105</v>
      </c>
      <c r="H298" s="451"/>
      <c r="I298" s="452"/>
      <c r="J298" s="451"/>
      <c r="K298" s="451"/>
      <c r="L298" s="451"/>
      <c r="M298" s="451"/>
      <c r="N298" s="451"/>
      <c r="O298" s="451"/>
      <c r="P298" s="451"/>
      <c r="Q298" s="451"/>
      <c r="R298" s="451"/>
      <c r="S298" s="451"/>
      <c r="T298" s="453"/>
      <c r="U298" s="453"/>
      <c r="V298" s="453"/>
      <c r="W298" s="453"/>
      <c r="X298" s="453"/>
      <c r="Y298" s="453"/>
      <c r="Z298" s="453"/>
      <c r="AA298" s="453"/>
      <c r="AB298" s="451"/>
      <c r="AC298" s="451"/>
      <c r="AD298" s="453"/>
      <c r="AE298" s="453"/>
      <c r="AF298" s="451"/>
      <c r="AG298" s="451"/>
      <c r="AH298" s="453"/>
      <c r="AI298" s="453"/>
      <c r="AJ298" s="451"/>
      <c r="AK298" s="451"/>
      <c r="AL298" s="453"/>
      <c r="AM298" s="453"/>
      <c r="AN298" s="451"/>
      <c r="AO298" s="451"/>
      <c r="AP298" s="453"/>
      <c r="AQ298" s="453"/>
      <c r="AR298" s="451"/>
      <c r="AS298" s="453"/>
      <c r="AT298" s="453"/>
      <c r="AU298" s="451"/>
      <c r="AV298" s="453"/>
      <c r="AW298" s="453"/>
      <c r="AX298" s="451"/>
      <c r="AY298" s="453"/>
      <c r="AZ298" s="453"/>
      <c r="BA298" s="451"/>
      <c r="BB298" s="453"/>
      <c r="BC298" s="453"/>
      <c r="BD298" s="451"/>
      <c r="BE298" s="453"/>
      <c r="BF298" s="453"/>
      <c r="BG298" s="451"/>
      <c r="BH298" s="453"/>
      <c r="BI298" s="453"/>
    </row>
    <row r="299" spans="1:61">
      <c r="A299" s="448"/>
      <c r="B299" s="449"/>
      <c r="C299" s="449"/>
      <c r="D299" s="450"/>
      <c r="E299" s="452"/>
      <c r="F299" s="451"/>
      <c r="G299" s="452"/>
      <c r="H299" s="451"/>
      <c r="I299" s="452"/>
      <c r="J299" s="451"/>
      <c r="K299" s="451"/>
      <c r="L299" s="451"/>
      <c r="M299" s="451"/>
      <c r="N299" s="451"/>
      <c r="O299" s="451"/>
      <c r="P299" s="451"/>
      <c r="Q299" s="451"/>
      <c r="R299" s="451"/>
      <c r="S299" s="451"/>
      <c r="T299" s="453"/>
      <c r="U299" s="453"/>
      <c r="V299" s="453"/>
      <c r="W299" s="453"/>
      <c r="X299" s="453"/>
      <c r="Y299" s="453"/>
      <c r="Z299" s="453"/>
      <c r="AA299" s="453"/>
      <c r="AB299" s="451"/>
      <c r="AC299" s="451"/>
      <c r="AD299" s="453"/>
      <c r="AE299" s="453"/>
      <c r="AF299" s="451"/>
      <c r="AG299" s="451"/>
      <c r="AH299" s="453"/>
      <c r="AI299" s="453"/>
      <c r="AJ299" s="451"/>
      <c r="AK299" s="451"/>
      <c r="AL299" s="453"/>
      <c r="AM299" s="453"/>
      <c r="AN299" s="451"/>
      <c r="AO299" s="451"/>
      <c r="AP299" s="453"/>
      <c r="AQ299" s="453"/>
      <c r="AR299" s="451"/>
      <c r="AS299" s="453"/>
      <c r="AT299" s="453"/>
      <c r="AU299" s="451"/>
      <c r="AV299" s="453"/>
      <c r="AW299" s="453"/>
      <c r="AX299" s="451"/>
      <c r="AY299" s="453"/>
      <c r="AZ299" s="453"/>
      <c r="BA299" s="451"/>
      <c r="BB299" s="453"/>
      <c r="BC299" s="453"/>
      <c r="BD299" s="451"/>
      <c r="BE299" s="453"/>
      <c r="BF299" s="453"/>
      <c r="BG299" s="451"/>
      <c r="BH299" s="453"/>
      <c r="BI299" s="453"/>
    </row>
    <row r="300" spans="1:61">
      <c r="A300" s="448"/>
      <c r="B300" s="449"/>
      <c r="C300" s="449"/>
      <c r="D300" s="450"/>
      <c r="E300" s="452" t="str">
        <f t="shared" ref="E300:AJ300" si="144" xml:space="preserve"> E$292</f>
        <v>Compliance with trading and procurement code</v>
      </c>
      <c r="F300" s="452" t="b">
        <f t="shared" si="144"/>
        <v>1</v>
      </c>
      <c r="G300" s="452" t="str">
        <f t="shared" si="144"/>
        <v>True/false</v>
      </c>
      <c r="H300" s="452">
        <f t="shared" si="144"/>
        <v>0</v>
      </c>
      <c r="I300" s="452">
        <f t="shared" si="144"/>
        <v>0</v>
      </c>
      <c r="J300" s="452">
        <f t="shared" si="144"/>
        <v>0</v>
      </c>
      <c r="K300" s="452">
        <f t="shared" si="144"/>
        <v>0</v>
      </c>
      <c r="L300" s="452">
        <f t="shared" si="144"/>
        <v>0</v>
      </c>
      <c r="M300" s="452">
        <f t="shared" si="144"/>
        <v>0</v>
      </c>
      <c r="N300" s="452">
        <f t="shared" si="144"/>
        <v>0</v>
      </c>
      <c r="O300" s="452">
        <f t="shared" si="144"/>
        <v>0</v>
      </c>
      <c r="P300" s="452">
        <f t="shared" si="144"/>
        <v>0</v>
      </c>
      <c r="Q300" s="452">
        <f t="shared" si="144"/>
        <v>0</v>
      </c>
      <c r="R300" s="452">
        <f t="shared" si="144"/>
        <v>0</v>
      </c>
      <c r="S300" s="452">
        <f t="shared" si="144"/>
        <v>0</v>
      </c>
      <c r="T300" s="452">
        <f t="shared" si="144"/>
        <v>0</v>
      </c>
      <c r="U300" s="452">
        <f t="shared" si="144"/>
        <v>0</v>
      </c>
      <c r="V300" s="452">
        <f t="shared" si="144"/>
        <v>0</v>
      </c>
      <c r="W300" s="452">
        <f t="shared" si="144"/>
        <v>0</v>
      </c>
      <c r="X300" s="452">
        <f t="shared" si="144"/>
        <v>0</v>
      </c>
      <c r="Y300" s="452">
        <f t="shared" si="144"/>
        <v>0</v>
      </c>
      <c r="Z300" s="452">
        <f t="shared" si="144"/>
        <v>0</v>
      </c>
      <c r="AA300" s="452">
        <f t="shared" si="144"/>
        <v>0</v>
      </c>
      <c r="AB300" s="452">
        <f t="shared" si="144"/>
        <v>0</v>
      </c>
      <c r="AC300" s="452">
        <f t="shared" si="144"/>
        <v>0</v>
      </c>
      <c r="AD300" s="452">
        <f t="shared" si="144"/>
        <v>0</v>
      </c>
      <c r="AE300" s="452">
        <f t="shared" si="144"/>
        <v>0</v>
      </c>
      <c r="AF300" s="452">
        <f t="shared" si="144"/>
        <v>0</v>
      </c>
      <c r="AG300" s="452">
        <f t="shared" si="144"/>
        <v>0</v>
      </c>
      <c r="AH300" s="452">
        <f t="shared" si="144"/>
        <v>0</v>
      </c>
      <c r="AI300" s="452">
        <f t="shared" si="144"/>
        <v>0</v>
      </c>
      <c r="AJ300" s="452">
        <f t="shared" si="144"/>
        <v>0</v>
      </c>
      <c r="AK300" s="452">
        <f t="shared" ref="AK300:BI300" si="145" xml:space="preserve"> AK$292</f>
        <v>0</v>
      </c>
      <c r="AL300" s="452">
        <f t="shared" si="145"/>
        <v>0</v>
      </c>
      <c r="AM300" s="452">
        <f t="shared" si="145"/>
        <v>0</v>
      </c>
      <c r="AN300" s="452">
        <f t="shared" si="145"/>
        <v>0</v>
      </c>
      <c r="AO300" s="452">
        <f t="shared" si="145"/>
        <v>0</v>
      </c>
      <c r="AP300" s="452">
        <f t="shared" si="145"/>
        <v>0</v>
      </c>
      <c r="AQ300" s="452">
        <f t="shared" si="145"/>
        <v>0</v>
      </c>
      <c r="AR300" s="452">
        <f t="shared" si="145"/>
        <v>0</v>
      </c>
      <c r="AS300" s="452">
        <f t="shared" si="145"/>
        <v>0</v>
      </c>
      <c r="AT300" s="452">
        <f t="shared" si="145"/>
        <v>0</v>
      </c>
      <c r="AU300" s="452">
        <f t="shared" si="145"/>
        <v>0</v>
      </c>
      <c r="AV300" s="452">
        <f t="shared" si="145"/>
        <v>0</v>
      </c>
      <c r="AW300" s="452">
        <f t="shared" si="145"/>
        <v>0</v>
      </c>
      <c r="AX300" s="452">
        <f t="shared" si="145"/>
        <v>0</v>
      </c>
      <c r="AY300" s="452">
        <f t="shared" si="145"/>
        <v>0</v>
      </c>
      <c r="AZ300" s="452">
        <f t="shared" si="145"/>
        <v>0</v>
      </c>
      <c r="BA300" s="452">
        <f t="shared" si="145"/>
        <v>0</v>
      </c>
      <c r="BB300" s="452">
        <f t="shared" si="145"/>
        <v>0</v>
      </c>
      <c r="BC300" s="452">
        <f t="shared" si="145"/>
        <v>0</v>
      </c>
      <c r="BD300" s="452">
        <f t="shared" si="145"/>
        <v>0</v>
      </c>
      <c r="BE300" s="452">
        <f t="shared" si="145"/>
        <v>0</v>
      </c>
      <c r="BF300" s="452">
        <f t="shared" si="145"/>
        <v>0</v>
      </c>
      <c r="BG300" s="452">
        <f t="shared" si="145"/>
        <v>0</v>
      </c>
      <c r="BH300" s="452">
        <f t="shared" si="145"/>
        <v>0</v>
      </c>
      <c r="BI300" s="452">
        <f t="shared" si="145"/>
        <v>0</v>
      </c>
    </row>
    <row r="301" spans="1:61">
      <c r="A301" s="448"/>
      <c r="B301" s="449"/>
      <c r="C301" s="449"/>
      <c r="D301" s="450"/>
      <c r="E301" s="452" t="str">
        <f t="shared" ref="E301:AJ301" si="146" xml:space="preserve"> E$278</f>
        <v>Export incentive for export 3 to be paid to the network plus water control at PR24 (2017-18 FYA CPIH deflated)</v>
      </c>
      <c r="F301" s="121">
        <f t="shared" si="146"/>
        <v>0</v>
      </c>
      <c r="G301" s="452" t="str">
        <f t="shared" si="146"/>
        <v>£m</v>
      </c>
      <c r="H301" s="452">
        <f t="shared" si="146"/>
        <v>0</v>
      </c>
      <c r="I301" s="452">
        <f t="shared" si="146"/>
        <v>0</v>
      </c>
      <c r="J301" s="452">
        <f t="shared" si="146"/>
        <v>0</v>
      </c>
      <c r="K301" s="452">
        <f t="shared" si="146"/>
        <v>0</v>
      </c>
      <c r="L301" s="452">
        <f t="shared" si="146"/>
        <v>0</v>
      </c>
      <c r="M301" s="452">
        <f t="shared" si="146"/>
        <v>0</v>
      </c>
      <c r="N301" s="452">
        <f t="shared" si="146"/>
        <v>0</v>
      </c>
      <c r="O301" s="452">
        <f t="shared" si="146"/>
        <v>0</v>
      </c>
      <c r="P301" s="452">
        <f t="shared" si="146"/>
        <v>0</v>
      </c>
      <c r="Q301" s="452">
        <f t="shared" si="146"/>
        <v>0</v>
      </c>
      <c r="R301" s="452">
        <f t="shared" si="146"/>
        <v>0</v>
      </c>
      <c r="S301" s="452">
        <f t="shared" si="146"/>
        <v>0</v>
      </c>
      <c r="T301" s="452">
        <f t="shared" si="146"/>
        <v>0</v>
      </c>
      <c r="U301" s="452">
        <f t="shared" si="146"/>
        <v>0</v>
      </c>
      <c r="V301" s="452">
        <f t="shared" si="146"/>
        <v>0</v>
      </c>
      <c r="W301" s="452">
        <f t="shared" si="146"/>
        <v>0</v>
      </c>
      <c r="X301" s="452">
        <f t="shared" si="146"/>
        <v>0</v>
      </c>
      <c r="Y301" s="452">
        <f t="shared" si="146"/>
        <v>0</v>
      </c>
      <c r="Z301" s="452">
        <f t="shared" si="146"/>
        <v>0</v>
      </c>
      <c r="AA301" s="452">
        <f t="shared" si="146"/>
        <v>0</v>
      </c>
      <c r="AB301" s="452">
        <f t="shared" si="146"/>
        <v>0</v>
      </c>
      <c r="AC301" s="452">
        <f t="shared" si="146"/>
        <v>0</v>
      </c>
      <c r="AD301" s="452">
        <f t="shared" si="146"/>
        <v>0</v>
      </c>
      <c r="AE301" s="452">
        <f t="shared" si="146"/>
        <v>0</v>
      </c>
      <c r="AF301" s="452">
        <f t="shared" si="146"/>
        <v>0</v>
      </c>
      <c r="AG301" s="452">
        <f t="shared" si="146"/>
        <v>0</v>
      </c>
      <c r="AH301" s="452">
        <f t="shared" si="146"/>
        <v>0</v>
      </c>
      <c r="AI301" s="452">
        <f t="shared" si="146"/>
        <v>0</v>
      </c>
      <c r="AJ301" s="452">
        <f t="shared" si="146"/>
        <v>0</v>
      </c>
      <c r="AK301" s="452">
        <f t="shared" ref="AK301:BI301" si="147" xml:space="preserve"> AK$278</f>
        <v>0</v>
      </c>
      <c r="AL301" s="452">
        <f t="shared" si="147"/>
        <v>0</v>
      </c>
      <c r="AM301" s="452">
        <f t="shared" si="147"/>
        <v>0</v>
      </c>
      <c r="AN301" s="452">
        <f t="shared" si="147"/>
        <v>0</v>
      </c>
      <c r="AO301" s="452">
        <f t="shared" si="147"/>
        <v>0</v>
      </c>
      <c r="AP301" s="452">
        <f t="shared" si="147"/>
        <v>0</v>
      </c>
      <c r="AQ301" s="452">
        <f t="shared" si="147"/>
        <v>0</v>
      </c>
      <c r="AR301" s="452">
        <f t="shared" si="147"/>
        <v>0</v>
      </c>
      <c r="AS301" s="452">
        <f t="shared" si="147"/>
        <v>0</v>
      </c>
      <c r="AT301" s="452">
        <f t="shared" si="147"/>
        <v>0</v>
      </c>
      <c r="AU301" s="452">
        <f t="shared" si="147"/>
        <v>0</v>
      </c>
      <c r="AV301" s="452">
        <f t="shared" si="147"/>
        <v>0</v>
      </c>
      <c r="AW301" s="452">
        <f t="shared" si="147"/>
        <v>0</v>
      </c>
      <c r="AX301" s="452">
        <f t="shared" si="147"/>
        <v>0</v>
      </c>
      <c r="AY301" s="452">
        <f t="shared" si="147"/>
        <v>0</v>
      </c>
      <c r="AZ301" s="452">
        <f t="shared" si="147"/>
        <v>0</v>
      </c>
      <c r="BA301" s="452">
        <f t="shared" si="147"/>
        <v>0</v>
      </c>
      <c r="BB301" s="452">
        <f t="shared" si="147"/>
        <v>0</v>
      </c>
      <c r="BC301" s="452">
        <f t="shared" si="147"/>
        <v>0</v>
      </c>
      <c r="BD301" s="452">
        <f t="shared" si="147"/>
        <v>0</v>
      </c>
      <c r="BE301" s="452">
        <f t="shared" si="147"/>
        <v>0</v>
      </c>
      <c r="BF301" s="452">
        <f t="shared" si="147"/>
        <v>0</v>
      </c>
      <c r="BG301" s="452">
        <f t="shared" si="147"/>
        <v>0</v>
      </c>
      <c r="BH301" s="452">
        <f t="shared" si="147"/>
        <v>0</v>
      </c>
      <c r="BI301" s="452">
        <f t="shared" si="147"/>
        <v>0</v>
      </c>
    </row>
    <row r="302" spans="1:61">
      <c r="A302" s="448"/>
      <c r="B302" s="449"/>
      <c r="C302" s="449"/>
      <c r="D302" s="450"/>
      <c r="E302" s="452" t="s">
        <v>285</v>
      </c>
      <c r="F302" s="121">
        <f xml:space="preserve"> IF( F300, F301, 0)</f>
        <v>0</v>
      </c>
      <c r="G302" s="452" t="s">
        <v>105</v>
      </c>
      <c r="H302" s="451"/>
      <c r="I302" s="452"/>
      <c r="J302" s="451"/>
      <c r="K302" s="451"/>
      <c r="L302" s="451"/>
      <c r="M302" s="451"/>
      <c r="N302" s="451"/>
      <c r="O302" s="451"/>
      <c r="P302" s="451"/>
      <c r="Q302" s="451"/>
      <c r="R302" s="451"/>
      <c r="S302" s="451"/>
      <c r="T302" s="453"/>
      <c r="U302" s="453"/>
      <c r="V302" s="453"/>
      <c r="W302" s="453"/>
      <c r="X302" s="453"/>
      <c r="Y302" s="453"/>
      <c r="Z302" s="453"/>
      <c r="AA302" s="453"/>
      <c r="AB302" s="451"/>
      <c r="AC302" s="451"/>
      <c r="AD302" s="453"/>
      <c r="AE302" s="453"/>
      <c r="AF302" s="451"/>
      <c r="AG302" s="451"/>
      <c r="AH302" s="453"/>
      <c r="AI302" s="453"/>
      <c r="AJ302" s="451"/>
      <c r="AK302" s="451"/>
      <c r="AL302" s="453"/>
      <c r="AM302" s="453"/>
      <c r="AN302" s="451"/>
      <c r="AO302" s="451"/>
      <c r="AP302" s="453"/>
      <c r="AQ302" s="453"/>
      <c r="AR302" s="451"/>
      <c r="AS302" s="453"/>
      <c r="AT302" s="453"/>
      <c r="AU302" s="451"/>
      <c r="AV302" s="453"/>
      <c r="AW302" s="453"/>
      <c r="AX302" s="451"/>
      <c r="AY302" s="453"/>
      <c r="AZ302" s="453"/>
      <c r="BA302" s="451"/>
      <c r="BB302" s="453"/>
      <c r="BC302" s="453"/>
      <c r="BD302" s="451"/>
      <c r="BE302" s="453"/>
      <c r="BF302" s="453"/>
      <c r="BG302" s="451"/>
      <c r="BH302" s="453"/>
      <c r="BI302" s="453"/>
    </row>
    <row r="303" spans="1:61">
      <c r="A303" s="448"/>
      <c r="B303" s="495"/>
      <c r="C303" s="495"/>
      <c r="D303" s="496"/>
      <c r="E303" s="460"/>
      <c r="F303" s="493"/>
      <c r="G303" s="460"/>
      <c r="H303" s="493"/>
      <c r="I303" s="460"/>
      <c r="J303" s="493"/>
      <c r="K303" s="493"/>
      <c r="L303" s="493"/>
      <c r="M303" s="493"/>
      <c r="N303" s="493"/>
      <c r="O303" s="493"/>
      <c r="P303" s="493"/>
      <c r="Q303" s="493"/>
      <c r="R303" s="493"/>
      <c r="S303" s="493"/>
      <c r="T303" s="497"/>
      <c r="U303" s="497"/>
      <c r="V303" s="497"/>
      <c r="W303" s="497"/>
      <c r="X303" s="497"/>
      <c r="Y303" s="497"/>
      <c r="Z303" s="497"/>
      <c r="AA303" s="497"/>
      <c r="AB303" s="493"/>
      <c r="AC303" s="493"/>
      <c r="AD303" s="497"/>
      <c r="AE303" s="497"/>
      <c r="AF303" s="493"/>
      <c r="AG303" s="493"/>
      <c r="AH303" s="497"/>
      <c r="AI303" s="497"/>
      <c r="AJ303" s="493"/>
      <c r="AK303" s="493"/>
      <c r="AL303" s="497"/>
      <c r="AM303" s="497"/>
      <c r="AN303" s="493"/>
      <c r="AO303" s="493"/>
      <c r="AP303" s="497"/>
      <c r="AQ303" s="497"/>
      <c r="AR303" s="493"/>
      <c r="AS303" s="497"/>
      <c r="AT303" s="497"/>
      <c r="AU303" s="493"/>
      <c r="AV303" s="497"/>
      <c r="AW303" s="497"/>
      <c r="AX303" s="493"/>
      <c r="AY303" s="497"/>
      <c r="AZ303" s="497"/>
      <c r="BA303" s="493"/>
      <c r="BB303" s="497"/>
      <c r="BC303" s="497"/>
      <c r="BD303" s="493"/>
      <c r="BE303" s="497"/>
      <c r="BF303" s="497"/>
      <c r="BG303" s="493"/>
      <c r="BH303" s="497"/>
      <c r="BI303" s="497"/>
    </row>
    <row r="304" spans="1:61" ht="12.5">
      <c r="A304" s="492"/>
      <c r="B304" s="449"/>
      <c r="C304" s="449"/>
      <c r="D304" s="450"/>
      <c r="E304" s="452" t="str">
        <f t="shared" ref="E304:AJ304" si="148" xml:space="preserve"> E$292</f>
        <v>Compliance with trading and procurement code</v>
      </c>
      <c r="F304" s="452" t="b">
        <f t="shared" si="148"/>
        <v>1</v>
      </c>
      <c r="G304" s="452" t="str">
        <f t="shared" si="148"/>
        <v>True/false</v>
      </c>
      <c r="H304" s="452">
        <f t="shared" si="148"/>
        <v>0</v>
      </c>
      <c r="I304" s="452">
        <f t="shared" si="148"/>
        <v>0</v>
      </c>
      <c r="J304" s="452">
        <f t="shared" si="148"/>
        <v>0</v>
      </c>
      <c r="K304" s="452">
        <f t="shared" si="148"/>
        <v>0</v>
      </c>
      <c r="L304" s="452">
        <f t="shared" si="148"/>
        <v>0</v>
      </c>
      <c r="M304" s="452">
        <f t="shared" si="148"/>
        <v>0</v>
      </c>
      <c r="N304" s="452">
        <f t="shared" si="148"/>
        <v>0</v>
      </c>
      <c r="O304" s="452">
        <f t="shared" si="148"/>
        <v>0</v>
      </c>
      <c r="P304" s="452">
        <f t="shared" si="148"/>
        <v>0</v>
      </c>
      <c r="Q304" s="452">
        <f t="shared" si="148"/>
        <v>0</v>
      </c>
      <c r="R304" s="452">
        <f t="shared" si="148"/>
        <v>0</v>
      </c>
      <c r="S304" s="452">
        <f t="shared" si="148"/>
        <v>0</v>
      </c>
      <c r="T304" s="452">
        <f t="shared" si="148"/>
        <v>0</v>
      </c>
      <c r="U304" s="452">
        <f t="shared" si="148"/>
        <v>0</v>
      </c>
      <c r="V304" s="452">
        <f t="shared" si="148"/>
        <v>0</v>
      </c>
      <c r="W304" s="452">
        <f t="shared" si="148"/>
        <v>0</v>
      </c>
      <c r="X304" s="452">
        <f t="shared" si="148"/>
        <v>0</v>
      </c>
      <c r="Y304" s="452">
        <f t="shared" si="148"/>
        <v>0</v>
      </c>
      <c r="Z304" s="452">
        <f t="shared" si="148"/>
        <v>0</v>
      </c>
      <c r="AA304" s="452">
        <f t="shared" si="148"/>
        <v>0</v>
      </c>
      <c r="AB304" s="452">
        <f t="shared" si="148"/>
        <v>0</v>
      </c>
      <c r="AC304" s="452">
        <f t="shared" si="148"/>
        <v>0</v>
      </c>
      <c r="AD304" s="452">
        <f t="shared" si="148"/>
        <v>0</v>
      </c>
      <c r="AE304" s="452">
        <f t="shared" si="148"/>
        <v>0</v>
      </c>
      <c r="AF304" s="452">
        <f t="shared" si="148"/>
        <v>0</v>
      </c>
      <c r="AG304" s="452">
        <f t="shared" si="148"/>
        <v>0</v>
      </c>
      <c r="AH304" s="452">
        <f t="shared" si="148"/>
        <v>0</v>
      </c>
      <c r="AI304" s="452">
        <f t="shared" si="148"/>
        <v>0</v>
      </c>
      <c r="AJ304" s="452">
        <f t="shared" si="148"/>
        <v>0</v>
      </c>
      <c r="AK304" s="452">
        <f t="shared" ref="AK304:BI304" si="149" xml:space="preserve"> AK$292</f>
        <v>0</v>
      </c>
      <c r="AL304" s="452">
        <f t="shared" si="149"/>
        <v>0</v>
      </c>
      <c r="AM304" s="452">
        <f t="shared" si="149"/>
        <v>0</v>
      </c>
      <c r="AN304" s="452">
        <f t="shared" si="149"/>
        <v>0</v>
      </c>
      <c r="AO304" s="452">
        <f t="shared" si="149"/>
        <v>0</v>
      </c>
      <c r="AP304" s="452">
        <f t="shared" si="149"/>
        <v>0</v>
      </c>
      <c r="AQ304" s="452">
        <f t="shared" si="149"/>
        <v>0</v>
      </c>
      <c r="AR304" s="452">
        <f t="shared" si="149"/>
        <v>0</v>
      </c>
      <c r="AS304" s="452">
        <f t="shared" si="149"/>
        <v>0</v>
      </c>
      <c r="AT304" s="452">
        <f t="shared" si="149"/>
        <v>0</v>
      </c>
      <c r="AU304" s="452">
        <f t="shared" si="149"/>
        <v>0</v>
      </c>
      <c r="AV304" s="452">
        <f t="shared" si="149"/>
        <v>0</v>
      </c>
      <c r="AW304" s="452">
        <f t="shared" si="149"/>
        <v>0</v>
      </c>
      <c r="AX304" s="452">
        <f t="shared" si="149"/>
        <v>0</v>
      </c>
      <c r="AY304" s="452">
        <f t="shared" si="149"/>
        <v>0</v>
      </c>
      <c r="AZ304" s="452">
        <f t="shared" si="149"/>
        <v>0</v>
      </c>
      <c r="BA304" s="452">
        <f t="shared" si="149"/>
        <v>0</v>
      </c>
      <c r="BB304" s="452">
        <f t="shared" si="149"/>
        <v>0</v>
      </c>
      <c r="BC304" s="452">
        <f t="shared" si="149"/>
        <v>0</v>
      </c>
      <c r="BD304" s="452">
        <f t="shared" si="149"/>
        <v>0</v>
      </c>
      <c r="BE304" s="452">
        <f t="shared" si="149"/>
        <v>0</v>
      </c>
      <c r="BF304" s="452">
        <f t="shared" si="149"/>
        <v>0</v>
      </c>
      <c r="BG304" s="452">
        <f t="shared" si="149"/>
        <v>0</v>
      </c>
      <c r="BH304" s="452">
        <f t="shared" si="149"/>
        <v>0</v>
      </c>
      <c r="BI304" s="452">
        <f t="shared" si="149"/>
        <v>0</v>
      </c>
    </row>
    <row r="305" spans="1:61">
      <c r="A305" s="448"/>
      <c r="B305" s="449"/>
      <c r="C305" s="449"/>
      <c r="D305" s="450"/>
      <c r="E305" s="452" t="str">
        <f t="shared" ref="E305:AJ305" si="150" xml:space="preserve"> E$282</f>
        <v>Export incentive for export 3 to be paid to the water resources control after PR24 (2017-18 FYA CPIH deflated)</v>
      </c>
      <c r="F305" s="121">
        <f t="shared" si="150"/>
        <v>0</v>
      </c>
      <c r="G305" s="452" t="str">
        <f t="shared" si="150"/>
        <v>£m</v>
      </c>
      <c r="H305" s="452">
        <f t="shared" si="150"/>
        <v>0</v>
      </c>
      <c r="I305" s="452">
        <f t="shared" si="150"/>
        <v>0</v>
      </c>
      <c r="J305" s="452">
        <f t="shared" si="150"/>
        <v>0</v>
      </c>
      <c r="K305" s="452">
        <f t="shared" si="150"/>
        <v>0</v>
      </c>
      <c r="L305" s="452">
        <f t="shared" si="150"/>
        <v>0</v>
      </c>
      <c r="M305" s="452">
        <f t="shared" si="150"/>
        <v>0</v>
      </c>
      <c r="N305" s="452">
        <f t="shared" si="150"/>
        <v>0</v>
      </c>
      <c r="O305" s="452">
        <f t="shared" si="150"/>
        <v>0</v>
      </c>
      <c r="P305" s="452">
        <f t="shared" si="150"/>
        <v>0</v>
      </c>
      <c r="Q305" s="452">
        <f t="shared" si="150"/>
        <v>0</v>
      </c>
      <c r="R305" s="452">
        <f t="shared" si="150"/>
        <v>0</v>
      </c>
      <c r="S305" s="452">
        <f t="shared" si="150"/>
        <v>0</v>
      </c>
      <c r="T305" s="452">
        <f t="shared" si="150"/>
        <v>0</v>
      </c>
      <c r="U305" s="452">
        <f t="shared" si="150"/>
        <v>0</v>
      </c>
      <c r="V305" s="452">
        <f t="shared" si="150"/>
        <v>0</v>
      </c>
      <c r="W305" s="452">
        <f t="shared" si="150"/>
        <v>0</v>
      </c>
      <c r="X305" s="452">
        <f t="shared" si="150"/>
        <v>0</v>
      </c>
      <c r="Y305" s="452">
        <f t="shared" si="150"/>
        <v>0</v>
      </c>
      <c r="Z305" s="452">
        <f t="shared" si="150"/>
        <v>0</v>
      </c>
      <c r="AA305" s="452">
        <f t="shared" si="150"/>
        <v>0</v>
      </c>
      <c r="AB305" s="452">
        <f t="shared" si="150"/>
        <v>0</v>
      </c>
      <c r="AC305" s="452">
        <f t="shared" si="150"/>
        <v>0</v>
      </c>
      <c r="AD305" s="452">
        <f t="shared" si="150"/>
        <v>0</v>
      </c>
      <c r="AE305" s="452">
        <f t="shared" si="150"/>
        <v>0</v>
      </c>
      <c r="AF305" s="452">
        <f t="shared" si="150"/>
        <v>0</v>
      </c>
      <c r="AG305" s="452">
        <f t="shared" si="150"/>
        <v>0</v>
      </c>
      <c r="AH305" s="452">
        <f t="shared" si="150"/>
        <v>0</v>
      </c>
      <c r="AI305" s="452">
        <f t="shared" si="150"/>
        <v>0</v>
      </c>
      <c r="AJ305" s="452">
        <f t="shared" si="150"/>
        <v>0</v>
      </c>
      <c r="AK305" s="452">
        <f t="shared" ref="AK305:BI305" si="151" xml:space="preserve"> AK$282</f>
        <v>0</v>
      </c>
      <c r="AL305" s="452">
        <f t="shared" si="151"/>
        <v>0</v>
      </c>
      <c r="AM305" s="452">
        <f t="shared" si="151"/>
        <v>0</v>
      </c>
      <c r="AN305" s="452">
        <f t="shared" si="151"/>
        <v>0</v>
      </c>
      <c r="AO305" s="452">
        <f t="shared" si="151"/>
        <v>0</v>
      </c>
      <c r="AP305" s="452">
        <f t="shared" si="151"/>
        <v>0</v>
      </c>
      <c r="AQ305" s="452">
        <f t="shared" si="151"/>
        <v>0</v>
      </c>
      <c r="AR305" s="452">
        <f t="shared" si="151"/>
        <v>0</v>
      </c>
      <c r="AS305" s="452">
        <f t="shared" si="151"/>
        <v>0</v>
      </c>
      <c r="AT305" s="452">
        <f t="shared" si="151"/>
        <v>0</v>
      </c>
      <c r="AU305" s="452">
        <f t="shared" si="151"/>
        <v>0</v>
      </c>
      <c r="AV305" s="452">
        <f t="shared" si="151"/>
        <v>0</v>
      </c>
      <c r="AW305" s="452">
        <f t="shared" si="151"/>
        <v>0</v>
      </c>
      <c r="AX305" s="452">
        <f t="shared" si="151"/>
        <v>0</v>
      </c>
      <c r="AY305" s="452">
        <f t="shared" si="151"/>
        <v>0</v>
      </c>
      <c r="AZ305" s="452">
        <f t="shared" si="151"/>
        <v>0</v>
      </c>
      <c r="BA305" s="452">
        <f t="shared" si="151"/>
        <v>0</v>
      </c>
      <c r="BB305" s="452">
        <f t="shared" si="151"/>
        <v>0</v>
      </c>
      <c r="BC305" s="452">
        <f t="shared" si="151"/>
        <v>0</v>
      </c>
      <c r="BD305" s="452">
        <f t="shared" si="151"/>
        <v>0</v>
      </c>
      <c r="BE305" s="452">
        <f t="shared" si="151"/>
        <v>0</v>
      </c>
      <c r="BF305" s="452">
        <f t="shared" si="151"/>
        <v>0</v>
      </c>
      <c r="BG305" s="452">
        <f t="shared" si="151"/>
        <v>0</v>
      </c>
      <c r="BH305" s="452">
        <f t="shared" si="151"/>
        <v>0</v>
      </c>
      <c r="BI305" s="452">
        <f t="shared" si="151"/>
        <v>0</v>
      </c>
    </row>
    <row r="306" spans="1:61" ht="12.5">
      <c r="A306" s="492"/>
      <c r="B306" s="449"/>
      <c r="C306" s="449"/>
      <c r="D306" s="450"/>
      <c r="E306" s="452" t="s">
        <v>286</v>
      </c>
      <c r="F306" s="121">
        <f xml:space="preserve"> IF( F304, F305, 0)</f>
        <v>0</v>
      </c>
      <c r="G306" s="452" t="s">
        <v>105</v>
      </c>
      <c r="H306" s="451"/>
      <c r="I306" s="452"/>
      <c r="J306" s="451"/>
      <c r="K306" s="451"/>
      <c r="L306" s="451"/>
      <c r="M306" s="451"/>
      <c r="N306" s="451"/>
      <c r="O306" s="451"/>
      <c r="P306" s="451"/>
      <c r="Q306" s="451"/>
      <c r="R306" s="451"/>
      <c r="S306" s="451"/>
      <c r="T306" s="453"/>
      <c r="U306" s="453"/>
      <c r="V306" s="453"/>
      <c r="W306" s="453"/>
      <c r="X306" s="453"/>
      <c r="Y306" s="453"/>
      <c r="Z306" s="453"/>
      <c r="AA306" s="453"/>
      <c r="AB306" s="451"/>
      <c r="AC306" s="451"/>
      <c r="AD306" s="453"/>
      <c r="AE306" s="453"/>
      <c r="AF306" s="451"/>
      <c r="AG306" s="451"/>
      <c r="AH306" s="453"/>
      <c r="AI306" s="453"/>
      <c r="AJ306" s="451"/>
      <c r="AK306" s="451"/>
      <c r="AL306" s="453"/>
      <c r="AM306" s="453"/>
      <c r="AN306" s="451"/>
      <c r="AO306" s="451"/>
      <c r="AP306" s="453"/>
      <c r="AQ306" s="453"/>
      <c r="AR306" s="451"/>
      <c r="AS306" s="453"/>
      <c r="AT306" s="453"/>
      <c r="AU306" s="451"/>
      <c r="AV306" s="453"/>
      <c r="AW306" s="453"/>
      <c r="AX306" s="451"/>
      <c r="AY306" s="453"/>
      <c r="AZ306" s="453"/>
      <c r="BA306" s="451"/>
      <c r="BB306" s="453"/>
      <c r="BC306" s="453"/>
      <c r="BD306" s="451"/>
      <c r="BE306" s="453"/>
      <c r="BF306" s="453"/>
      <c r="BG306" s="451"/>
      <c r="BH306" s="453"/>
      <c r="BI306" s="453"/>
    </row>
    <row r="307" spans="1:61" ht="12.5">
      <c r="A307" s="492"/>
      <c r="B307" s="449"/>
      <c r="C307" s="449"/>
      <c r="D307" s="450"/>
      <c r="E307" s="452"/>
      <c r="F307" s="452"/>
      <c r="G307" s="452"/>
      <c r="H307" s="451"/>
      <c r="I307" s="452"/>
      <c r="J307" s="451"/>
      <c r="K307" s="451"/>
      <c r="L307" s="451"/>
      <c r="M307" s="451"/>
      <c r="N307" s="451"/>
      <c r="O307" s="451"/>
      <c r="P307" s="451"/>
      <c r="Q307" s="451"/>
      <c r="R307" s="451"/>
      <c r="S307" s="451"/>
      <c r="T307" s="453"/>
      <c r="U307" s="453"/>
      <c r="V307" s="453"/>
      <c r="W307" s="453"/>
      <c r="X307" s="453"/>
      <c r="Y307" s="453"/>
      <c r="Z307" s="453"/>
      <c r="AA307" s="453"/>
      <c r="AB307" s="451"/>
      <c r="AC307" s="451"/>
      <c r="AD307" s="453"/>
      <c r="AE307" s="453"/>
      <c r="AF307" s="451"/>
      <c r="AG307" s="451"/>
      <c r="AH307" s="453"/>
      <c r="AI307" s="453"/>
      <c r="AJ307" s="451"/>
      <c r="AK307" s="451"/>
      <c r="AL307" s="453"/>
      <c r="AM307" s="453"/>
      <c r="AN307" s="451"/>
      <c r="AO307" s="451"/>
      <c r="AP307" s="453"/>
      <c r="AQ307" s="453"/>
      <c r="AR307" s="451"/>
      <c r="AS307" s="453"/>
      <c r="AT307" s="453"/>
      <c r="AU307" s="451"/>
      <c r="AV307" s="453"/>
      <c r="AW307" s="453"/>
      <c r="AX307" s="451"/>
      <c r="AY307" s="453"/>
      <c r="AZ307" s="453"/>
      <c r="BA307" s="451"/>
      <c r="BB307" s="453"/>
      <c r="BC307" s="453"/>
      <c r="BD307" s="451"/>
      <c r="BE307" s="453"/>
      <c r="BF307" s="453"/>
      <c r="BG307" s="451"/>
      <c r="BH307" s="453"/>
      <c r="BI307" s="453"/>
    </row>
    <row r="308" spans="1:61" ht="12.5">
      <c r="A308" s="492"/>
      <c r="B308" s="449"/>
      <c r="C308" s="449"/>
      <c r="D308" s="450"/>
      <c r="E308" s="452" t="str">
        <f t="shared" ref="E308:AJ308" si="152" xml:space="preserve"> E$292</f>
        <v>Compliance with trading and procurement code</v>
      </c>
      <c r="F308" s="452" t="b">
        <f t="shared" si="152"/>
        <v>1</v>
      </c>
      <c r="G308" s="452" t="str">
        <f t="shared" si="152"/>
        <v>True/false</v>
      </c>
      <c r="H308" s="452">
        <f t="shared" si="152"/>
        <v>0</v>
      </c>
      <c r="I308" s="452">
        <f t="shared" si="152"/>
        <v>0</v>
      </c>
      <c r="J308" s="452">
        <f t="shared" si="152"/>
        <v>0</v>
      </c>
      <c r="K308" s="452">
        <f t="shared" si="152"/>
        <v>0</v>
      </c>
      <c r="L308" s="452">
        <f t="shared" si="152"/>
        <v>0</v>
      </c>
      <c r="M308" s="452">
        <f t="shared" si="152"/>
        <v>0</v>
      </c>
      <c r="N308" s="452">
        <f t="shared" si="152"/>
        <v>0</v>
      </c>
      <c r="O308" s="452">
        <f t="shared" si="152"/>
        <v>0</v>
      </c>
      <c r="P308" s="452">
        <f t="shared" si="152"/>
        <v>0</v>
      </c>
      <c r="Q308" s="452">
        <f t="shared" si="152"/>
        <v>0</v>
      </c>
      <c r="R308" s="452">
        <f t="shared" si="152"/>
        <v>0</v>
      </c>
      <c r="S308" s="452">
        <f t="shared" si="152"/>
        <v>0</v>
      </c>
      <c r="T308" s="452">
        <f t="shared" si="152"/>
        <v>0</v>
      </c>
      <c r="U308" s="452">
        <f t="shared" si="152"/>
        <v>0</v>
      </c>
      <c r="V308" s="452">
        <f t="shared" si="152"/>
        <v>0</v>
      </c>
      <c r="W308" s="452">
        <f t="shared" si="152"/>
        <v>0</v>
      </c>
      <c r="X308" s="452">
        <f t="shared" si="152"/>
        <v>0</v>
      </c>
      <c r="Y308" s="452">
        <f t="shared" si="152"/>
        <v>0</v>
      </c>
      <c r="Z308" s="452">
        <f t="shared" si="152"/>
        <v>0</v>
      </c>
      <c r="AA308" s="452">
        <f t="shared" si="152"/>
        <v>0</v>
      </c>
      <c r="AB308" s="452">
        <f t="shared" si="152"/>
        <v>0</v>
      </c>
      <c r="AC308" s="452">
        <f t="shared" si="152"/>
        <v>0</v>
      </c>
      <c r="AD308" s="452">
        <f t="shared" si="152"/>
        <v>0</v>
      </c>
      <c r="AE308" s="452">
        <f t="shared" si="152"/>
        <v>0</v>
      </c>
      <c r="AF308" s="452">
        <f t="shared" si="152"/>
        <v>0</v>
      </c>
      <c r="AG308" s="452">
        <f t="shared" si="152"/>
        <v>0</v>
      </c>
      <c r="AH308" s="452">
        <f t="shared" si="152"/>
        <v>0</v>
      </c>
      <c r="AI308" s="452">
        <f t="shared" si="152"/>
        <v>0</v>
      </c>
      <c r="AJ308" s="452">
        <f t="shared" si="152"/>
        <v>0</v>
      </c>
      <c r="AK308" s="452">
        <f t="shared" ref="AK308:BI308" si="153" xml:space="preserve"> AK$292</f>
        <v>0</v>
      </c>
      <c r="AL308" s="452">
        <f t="shared" si="153"/>
        <v>0</v>
      </c>
      <c r="AM308" s="452">
        <f t="shared" si="153"/>
        <v>0</v>
      </c>
      <c r="AN308" s="452">
        <f t="shared" si="153"/>
        <v>0</v>
      </c>
      <c r="AO308" s="452">
        <f t="shared" si="153"/>
        <v>0</v>
      </c>
      <c r="AP308" s="452">
        <f t="shared" si="153"/>
        <v>0</v>
      </c>
      <c r="AQ308" s="452">
        <f t="shared" si="153"/>
        <v>0</v>
      </c>
      <c r="AR308" s="452">
        <f t="shared" si="153"/>
        <v>0</v>
      </c>
      <c r="AS308" s="452">
        <f t="shared" si="153"/>
        <v>0</v>
      </c>
      <c r="AT308" s="452">
        <f t="shared" si="153"/>
        <v>0</v>
      </c>
      <c r="AU308" s="452">
        <f t="shared" si="153"/>
        <v>0</v>
      </c>
      <c r="AV308" s="452">
        <f t="shared" si="153"/>
        <v>0</v>
      </c>
      <c r="AW308" s="452">
        <f t="shared" si="153"/>
        <v>0</v>
      </c>
      <c r="AX308" s="452">
        <f t="shared" si="153"/>
        <v>0</v>
      </c>
      <c r="AY308" s="452">
        <f t="shared" si="153"/>
        <v>0</v>
      </c>
      <c r="AZ308" s="452">
        <f t="shared" si="153"/>
        <v>0</v>
      </c>
      <c r="BA308" s="452">
        <f t="shared" si="153"/>
        <v>0</v>
      </c>
      <c r="BB308" s="452">
        <f t="shared" si="153"/>
        <v>0</v>
      </c>
      <c r="BC308" s="452">
        <f t="shared" si="153"/>
        <v>0</v>
      </c>
      <c r="BD308" s="452">
        <f t="shared" si="153"/>
        <v>0</v>
      </c>
      <c r="BE308" s="452">
        <f t="shared" si="153"/>
        <v>0</v>
      </c>
      <c r="BF308" s="452">
        <f t="shared" si="153"/>
        <v>0</v>
      </c>
      <c r="BG308" s="452">
        <f t="shared" si="153"/>
        <v>0</v>
      </c>
      <c r="BH308" s="452">
        <f t="shared" si="153"/>
        <v>0</v>
      </c>
      <c r="BI308" s="452">
        <f t="shared" si="153"/>
        <v>0</v>
      </c>
    </row>
    <row r="309" spans="1:61">
      <c r="A309" s="448"/>
      <c r="B309" s="449"/>
      <c r="C309" s="449"/>
      <c r="D309" s="450"/>
      <c r="E309" s="452" t="str">
        <f t="shared" ref="E309:AJ309" si="154" xml:space="preserve"> E$286</f>
        <v>Export incentive for export 3 to be paid to the network plus water control after PR24 (2017-18 FYA CPIH deflated)</v>
      </c>
      <c r="F309" s="121">
        <f t="shared" si="154"/>
        <v>0</v>
      </c>
      <c r="G309" s="452" t="str">
        <f t="shared" si="154"/>
        <v>£m</v>
      </c>
      <c r="H309" s="452">
        <f t="shared" si="154"/>
        <v>0</v>
      </c>
      <c r="I309" s="452">
        <f t="shared" si="154"/>
        <v>0</v>
      </c>
      <c r="J309" s="452">
        <f t="shared" si="154"/>
        <v>0</v>
      </c>
      <c r="K309" s="452">
        <f t="shared" si="154"/>
        <v>0</v>
      </c>
      <c r="L309" s="452">
        <f t="shared" si="154"/>
        <v>0</v>
      </c>
      <c r="M309" s="452">
        <f t="shared" si="154"/>
        <v>0</v>
      </c>
      <c r="N309" s="452">
        <f t="shared" si="154"/>
        <v>0</v>
      </c>
      <c r="O309" s="452">
        <f t="shared" si="154"/>
        <v>0</v>
      </c>
      <c r="P309" s="452">
        <f t="shared" si="154"/>
        <v>0</v>
      </c>
      <c r="Q309" s="452">
        <f t="shared" si="154"/>
        <v>0</v>
      </c>
      <c r="R309" s="452">
        <f t="shared" si="154"/>
        <v>0</v>
      </c>
      <c r="S309" s="452">
        <f t="shared" si="154"/>
        <v>0</v>
      </c>
      <c r="T309" s="452">
        <f t="shared" si="154"/>
        <v>0</v>
      </c>
      <c r="U309" s="452">
        <f t="shared" si="154"/>
        <v>0</v>
      </c>
      <c r="V309" s="452">
        <f t="shared" si="154"/>
        <v>0</v>
      </c>
      <c r="W309" s="452">
        <f t="shared" si="154"/>
        <v>0</v>
      </c>
      <c r="X309" s="452">
        <f t="shared" si="154"/>
        <v>0</v>
      </c>
      <c r="Y309" s="452">
        <f t="shared" si="154"/>
        <v>0</v>
      </c>
      <c r="Z309" s="452">
        <f t="shared" si="154"/>
        <v>0</v>
      </c>
      <c r="AA309" s="452">
        <f t="shared" si="154"/>
        <v>0</v>
      </c>
      <c r="AB309" s="452">
        <f t="shared" si="154"/>
        <v>0</v>
      </c>
      <c r="AC309" s="452">
        <f t="shared" si="154"/>
        <v>0</v>
      </c>
      <c r="AD309" s="452">
        <f t="shared" si="154"/>
        <v>0</v>
      </c>
      <c r="AE309" s="452">
        <f t="shared" si="154"/>
        <v>0</v>
      </c>
      <c r="AF309" s="452">
        <f t="shared" si="154"/>
        <v>0</v>
      </c>
      <c r="AG309" s="452">
        <f t="shared" si="154"/>
        <v>0</v>
      </c>
      <c r="AH309" s="452">
        <f t="shared" si="154"/>
        <v>0</v>
      </c>
      <c r="AI309" s="452">
        <f t="shared" si="154"/>
        <v>0</v>
      </c>
      <c r="AJ309" s="452">
        <f t="shared" si="154"/>
        <v>0</v>
      </c>
      <c r="AK309" s="452">
        <f t="shared" ref="AK309:BI309" si="155" xml:space="preserve"> AK$286</f>
        <v>0</v>
      </c>
      <c r="AL309" s="452">
        <f t="shared" si="155"/>
        <v>0</v>
      </c>
      <c r="AM309" s="452">
        <f t="shared" si="155"/>
        <v>0</v>
      </c>
      <c r="AN309" s="452">
        <f t="shared" si="155"/>
        <v>0</v>
      </c>
      <c r="AO309" s="452">
        <f t="shared" si="155"/>
        <v>0</v>
      </c>
      <c r="AP309" s="452">
        <f t="shared" si="155"/>
        <v>0</v>
      </c>
      <c r="AQ309" s="452">
        <f t="shared" si="155"/>
        <v>0</v>
      </c>
      <c r="AR309" s="452">
        <f t="shared" si="155"/>
        <v>0</v>
      </c>
      <c r="AS309" s="452">
        <f t="shared" si="155"/>
        <v>0</v>
      </c>
      <c r="AT309" s="452">
        <f t="shared" si="155"/>
        <v>0</v>
      </c>
      <c r="AU309" s="452">
        <f t="shared" si="155"/>
        <v>0</v>
      </c>
      <c r="AV309" s="452">
        <f t="shared" si="155"/>
        <v>0</v>
      </c>
      <c r="AW309" s="452">
        <f t="shared" si="155"/>
        <v>0</v>
      </c>
      <c r="AX309" s="452">
        <f t="shared" si="155"/>
        <v>0</v>
      </c>
      <c r="AY309" s="452">
        <f t="shared" si="155"/>
        <v>0</v>
      </c>
      <c r="AZ309" s="452">
        <f t="shared" si="155"/>
        <v>0</v>
      </c>
      <c r="BA309" s="452">
        <f t="shared" si="155"/>
        <v>0</v>
      </c>
      <c r="BB309" s="452">
        <f t="shared" si="155"/>
        <v>0</v>
      </c>
      <c r="BC309" s="452">
        <f t="shared" si="155"/>
        <v>0</v>
      </c>
      <c r="BD309" s="452">
        <f t="shared" si="155"/>
        <v>0</v>
      </c>
      <c r="BE309" s="452">
        <f t="shared" si="155"/>
        <v>0</v>
      </c>
      <c r="BF309" s="452">
        <f t="shared" si="155"/>
        <v>0</v>
      </c>
      <c r="BG309" s="452">
        <f t="shared" si="155"/>
        <v>0</v>
      </c>
      <c r="BH309" s="452">
        <f t="shared" si="155"/>
        <v>0</v>
      </c>
      <c r="BI309" s="452">
        <f t="shared" si="155"/>
        <v>0</v>
      </c>
    </row>
    <row r="310" spans="1:61">
      <c r="A310" s="448"/>
      <c r="B310" s="449"/>
      <c r="C310" s="449"/>
      <c r="D310" s="450"/>
      <c r="E310" s="452" t="s">
        <v>287</v>
      </c>
      <c r="F310" s="121">
        <f xml:space="preserve"> IF( F308, F309, 0)</f>
        <v>0</v>
      </c>
      <c r="G310" s="452" t="s">
        <v>105</v>
      </c>
      <c r="H310" s="451"/>
      <c r="I310" s="452"/>
      <c r="J310" s="451"/>
      <c r="K310" s="451"/>
      <c r="L310" s="451"/>
      <c r="M310" s="451"/>
      <c r="N310" s="451"/>
      <c r="O310" s="451"/>
      <c r="P310" s="451"/>
      <c r="Q310" s="451"/>
      <c r="R310" s="451"/>
      <c r="S310" s="451"/>
      <c r="T310" s="453"/>
      <c r="U310" s="453"/>
      <c r="V310" s="453"/>
      <c r="W310" s="453"/>
      <c r="X310" s="453"/>
      <c r="Y310" s="453"/>
      <c r="Z310" s="453"/>
      <c r="AA310" s="453"/>
      <c r="AB310" s="451"/>
      <c r="AC310" s="451"/>
      <c r="AD310" s="453"/>
      <c r="AE310" s="453"/>
      <c r="AF310" s="451"/>
      <c r="AG310" s="451"/>
      <c r="AH310" s="453"/>
      <c r="AI310" s="453"/>
      <c r="AJ310" s="451"/>
      <c r="AK310" s="451"/>
      <c r="AL310" s="453"/>
      <c r="AM310" s="453"/>
      <c r="AN310" s="451"/>
      <c r="AO310" s="451"/>
      <c r="AP310" s="453"/>
      <c r="AQ310" s="453"/>
      <c r="AR310" s="451"/>
      <c r="AS310" s="453"/>
      <c r="AT310" s="453"/>
      <c r="AU310" s="451"/>
      <c r="AV310" s="453"/>
      <c r="AW310" s="453"/>
      <c r="AX310" s="451"/>
      <c r="AY310" s="453"/>
      <c r="AZ310" s="453"/>
      <c r="BA310" s="451"/>
      <c r="BB310" s="453"/>
      <c r="BC310" s="453"/>
      <c r="BD310" s="451"/>
      <c r="BE310" s="453"/>
      <c r="BF310" s="453"/>
      <c r="BG310" s="451"/>
      <c r="BH310" s="453"/>
      <c r="BI310" s="453"/>
    </row>
    <row r="311" spans="1:61">
      <c r="A311" s="448"/>
      <c r="B311" s="449"/>
      <c r="C311" s="449"/>
      <c r="D311" s="450"/>
      <c r="E311" s="452"/>
      <c r="F311" s="452"/>
      <c r="G311" s="452"/>
      <c r="H311" s="451"/>
      <c r="I311" s="452"/>
      <c r="J311" s="451"/>
      <c r="K311" s="451"/>
      <c r="L311" s="451"/>
      <c r="M311" s="451"/>
      <c r="N311" s="451"/>
      <c r="O311" s="451"/>
      <c r="P311" s="451"/>
      <c r="Q311" s="451"/>
      <c r="R311" s="451"/>
      <c r="S311" s="451"/>
      <c r="T311" s="453"/>
      <c r="U311" s="453"/>
      <c r="V311" s="453"/>
      <c r="W311" s="453"/>
      <c r="X311" s="453"/>
      <c r="Y311" s="453"/>
      <c r="Z311" s="453"/>
      <c r="AA311" s="453"/>
      <c r="AB311" s="451"/>
      <c r="AC311" s="451"/>
      <c r="AD311" s="453"/>
      <c r="AE311" s="453"/>
      <c r="AF311" s="451"/>
      <c r="AG311" s="451"/>
      <c r="AH311" s="453"/>
      <c r="AI311" s="453"/>
      <c r="AJ311" s="451"/>
      <c r="AK311" s="451"/>
      <c r="AL311" s="453"/>
      <c r="AM311" s="453"/>
      <c r="AN311" s="451"/>
      <c r="AO311" s="451"/>
      <c r="AP311" s="453"/>
      <c r="AQ311" s="453"/>
      <c r="AR311" s="451"/>
      <c r="AS311" s="453"/>
      <c r="AT311" s="453"/>
      <c r="AU311" s="451"/>
      <c r="AV311" s="453"/>
      <c r="AW311" s="453"/>
      <c r="AX311" s="451"/>
      <c r="AY311" s="453"/>
      <c r="AZ311" s="453"/>
      <c r="BA311" s="451"/>
      <c r="BB311" s="453"/>
      <c r="BC311" s="453"/>
      <c r="BD311" s="451"/>
      <c r="BE311" s="453"/>
      <c r="BF311" s="453"/>
      <c r="BG311" s="451"/>
      <c r="BH311" s="453"/>
      <c r="BI311" s="453"/>
    </row>
    <row r="312" spans="1:61">
      <c r="A312" s="453"/>
      <c r="B312" s="454" t="s">
        <v>289</v>
      </c>
      <c r="C312" s="449"/>
      <c r="D312" s="455"/>
      <c r="E312" s="453"/>
      <c r="F312" s="453"/>
      <c r="G312" s="453"/>
      <c r="H312" s="453"/>
      <c r="I312" s="453"/>
      <c r="J312" s="453"/>
      <c r="K312" s="453"/>
      <c r="L312" s="453"/>
      <c r="M312" s="453"/>
      <c r="N312" s="453"/>
      <c r="O312" s="453"/>
      <c r="P312" s="453"/>
      <c r="Q312" s="453"/>
      <c r="R312" s="453"/>
      <c r="S312" s="453"/>
      <c r="T312" s="453"/>
      <c r="U312" s="453"/>
      <c r="V312" s="453"/>
      <c r="W312" s="453"/>
      <c r="X312" s="453"/>
      <c r="Y312" s="453"/>
      <c r="Z312" s="453"/>
      <c r="AA312" s="453"/>
      <c r="AB312" s="453"/>
      <c r="AC312" s="453"/>
      <c r="AD312" s="453"/>
      <c r="AE312" s="453"/>
      <c r="AF312" s="453"/>
      <c r="AG312" s="453"/>
      <c r="AH312" s="453"/>
      <c r="AI312" s="453"/>
      <c r="AJ312" s="453"/>
      <c r="AK312" s="453"/>
      <c r="AL312" s="453"/>
      <c r="AM312" s="453"/>
      <c r="AN312" s="453"/>
      <c r="AO312" s="453"/>
      <c r="AP312" s="453"/>
      <c r="AQ312" s="453"/>
      <c r="AR312" s="453"/>
      <c r="AS312" s="453"/>
      <c r="AT312" s="453"/>
      <c r="AU312" s="453"/>
      <c r="AV312" s="453"/>
      <c r="AW312" s="453"/>
      <c r="AX312" s="453"/>
      <c r="AY312" s="453"/>
      <c r="AZ312" s="453"/>
      <c r="BA312" s="453"/>
      <c r="BB312" s="453"/>
      <c r="BC312" s="453"/>
      <c r="BD312" s="453"/>
      <c r="BE312" s="453"/>
      <c r="BF312" s="453"/>
      <c r="BG312" s="453"/>
      <c r="BH312" s="453"/>
      <c r="BI312" s="453"/>
    </row>
    <row r="313" spans="1:61" ht="12.5">
      <c r="A313" s="499"/>
      <c r="B313" s="499"/>
      <c r="C313" s="499"/>
      <c r="D313" s="499"/>
      <c r="E313" s="499"/>
      <c r="F313" s="499"/>
      <c r="G313" s="500"/>
      <c r="H313" s="500"/>
      <c r="I313" s="499"/>
      <c r="J313" s="499"/>
      <c r="K313" s="499"/>
      <c r="L313" s="499"/>
      <c r="M313" s="499"/>
      <c r="N313" s="499"/>
      <c r="O313" s="499"/>
      <c r="P313" s="499"/>
      <c r="Q313" s="499"/>
      <c r="R313" s="499"/>
      <c r="S313" s="499"/>
      <c r="T313" s="499"/>
      <c r="U313" s="499"/>
      <c r="V313" s="499"/>
      <c r="W313" s="499"/>
      <c r="X313" s="499"/>
      <c r="Y313" s="499"/>
      <c r="Z313" s="499"/>
      <c r="AA313" s="499"/>
      <c r="AB313" s="499"/>
      <c r="AC313" s="499"/>
      <c r="AD313" s="499"/>
      <c r="AE313" s="499"/>
      <c r="AF313" s="499"/>
      <c r="AG313" s="499"/>
      <c r="AH313" s="499"/>
      <c r="AI313" s="499"/>
      <c r="AJ313" s="499"/>
      <c r="AK313" s="499"/>
      <c r="AL313" s="499"/>
      <c r="AM313" s="499"/>
      <c r="AN313" s="499"/>
      <c r="AO313" s="499"/>
      <c r="AP313" s="499"/>
      <c r="AQ313" s="499"/>
      <c r="AR313" s="499"/>
      <c r="AS313" s="499"/>
      <c r="AT313" s="499"/>
      <c r="AU313" s="499"/>
      <c r="AV313" s="499"/>
      <c r="AW313" s="499"/>
      <c r="AX313" s="499"/>
      <c r="AY313" s="499"/>
      <c r="AZ313" s="499"/>
      <c r="BA313" s="499"/>
      <c r="BB313" s="499"/>
      <c r="BC313" s="499"/>
      <c r="BD313" s="499"/>
      <c r="BE313" s="499"/>
      <c r="BF313" s="499"/>
      <c r="BG313" s="499"/>
      <c r="BH313" s="499"/>
      <c r="BI313" s="499"/>
    </row>
    <row r="314" spans="1:61" ht="12.5">
      <c r="A314" s="501"/>
      <c r="B314" s="501"/>
      <c r="C314" s="501"/>
      <c r="D314" s="501"/>
      <c r="E314" s="502" t="str">
        <f>InpR!E$21</f>
        <v>Total value of export incentive to be paid after PR19 (2017-18 FYA CPIH deflated)</v>
      </c>
      <c r="F314" s="440">
        <f>InpR!F$21</f>
        <v>0</v>
      </c>
      <c r="G314" s="502" t="str">
        <f>InpR!G$21</f>
        <v>£m</v>
      </c>
      <c r="H314" s="501"/>
      <c r="I314" s="501"/>
      <c r="J314" s="501"/>
      <c r="K314" s="501"/>
      <c r="L314" s="501"/>
      <c r="M314" s="501"/>
      <c r="N314" s="501"/>
      <c r="O314" s="501"/>
      <c r="P314" s="501"/>
      <c r="Q314" s="501"/>
      <c r="R314" s="501"/>
      <c r="S314" s="501"/>
      <c r="T314" s="501"/>
      <c r="U314" s="501"/>
      <c r="V314" s="501"/>
      <c r="W314" s="501"/>
      <c r="X314" s="501"/>
      <c r="Y314" s="501"/>
      <c r="Z314" s="501"/>
      <c r="AA314" s="501"/>
      <c r="AB314" s="501"/>
      <c r="AC314" s="501"/>
      <c r="AD314" s="501"/>
      <c r="AE314" s="501"/>
      <c r="AF314" s="501"/>
      <c r="AG314" s="501"/>
      <c r="AH314" s="501"/>
      <c r="AI314" s="501"/>
      <c r="AJ314" s="501"/>
      <c r="AK314" s="501"/>
      <c r="AL314" s="501"/>
      <c r="AM314" s="501"/>
      <c r="AN314" s="501"/>
      <c r="AO314" s="501"/>
      <c r="AP314" s="501"/>
      <c r="AQ314" s="501"/>
      <c r="AR314" s="501"/>
      <c r="AS314" s="501"/>
      <c r="AT314" s="501"/>
      <c r="AU314" s="501"/>
      <c r="AV314" s="501"/>
      <c r="AW314" s="501"/>
      <c r="AX314" s="501"/>
      <c r="AY314" s="501"/>
      <c r="AZ314" s="501"/>
      <c r="BA314" s="501"/>
      <c r="BB314" s="501"/>
      <c r="BC314" s="501"/>
      <c r="BD314" s="501"/>
      <c r="BE314" s="501"/>
      <c r="BF314" s="501"/>
      <c r="BG314" s="501"/>
      <c r="BH314" s="501"/>
      <c r="BI314" s="501"/>
    </row>
    <row r="315" spans="1:61" ht="12.5">
      <c r="A315" s="501"/>
      <c r="B315" s="501"/>
      <c r="C315" s="501"/>
      <c r="D315" s="501"/>
      <c r="E315" s="456" t="str">
        <f xml:space="preserve"> InpR!E$23</f>
        <v>Proportion of export incentive to be paid after PR19 allocated to the water resources control</v>
      </c>
      <c r="F315" s="193">
        <f xml:space="preserve"> InpR!F$23</f>
        <v>0</v>
      </c>
      <c r="G315" s="456" t="str">
        <f xml:space="preserve"> InpR!G$23</f>
        <v>%</v>
      </c>
      <c r="H315" s="503"/>
      <c r="I315" s="501"/>
      <c r="J315" s="501"/>
      <c r="K315" s="501"/>
      <c r="L315" s="501"/>
      <c r="M315" s="501"/>
      <c r="N315" s="501"/>
      <c r="O315" s="501"/>
      <c r="P315" s="501"/>
      <c r="Q315" s="501"/>
      <c r="R315" s="501"/>
      <c r="S315" s="501"/>
      <c r="T315" s="501"/>
      <c r="U315" s="501"/>
      <c r="V315" s="501"/>
      <c r="W315" s="501"/>
      <c r="X315" s="501"/>
      <c r="Y315" s="501"/>
      <c r="Z315" s="501"/>
      <c r="AA315" s="501"/>
      <c r="AB315" s="501"/>
      <c r="AC315" s="501"/>
      <c r="AD315" s="501"/>
      <c r="AE315" s="501"/>
      <c r="AF315" s="501"/>
      <c r="AG315" s="501"/>
      <c r="AH315" s="501"/>
      <c r="AI315" s="501"/>
      <c r="AJ315" s="501"/>
      <c r="AK315" s="501"/>
      <c r="AL315" s="501"/>
      <c r="AM315" s="501"/>
      <c r="AN315" s="501"/>
      <c r="AO315" s="501"/>
      <c r="AP315" s="501"/>
      <c r="AQ315" s="501"/>
      <c r="AR315" s="501"/>
      <c r="AS315" s="501"/>
      <c r="AT315" s="501"/>
      <c r="AU315" s="501"/>
      <c r="AV315" s="501"/>
      <c r="AW315" s="501"/>
      <c r="AX315" s="501"/>
      <c r="AY315" s="501"/>
      <c r="AZ315" s="501"/>
      <c r="BA315" s="501"/>
      <c r="BB315" s="501"/>
      <c r="BC315" s="501"/>
      <c r="BD315" s="501"/>
      <c r="BE315" s="501"/>
      <c r="BF315" s="501"/>
      <c r="BG315" s="501"/>
      <c r="BH315" s="501"/>
      <c r="BI315" s="501"/>
    </row>
    <row r="316" spans="1:61" ht="16.399999999999999" customHeight="1">
      <c r="A316" s="504"/>
      <c r="B316" s="504"/>
      <c r="C316" s="504"/>
      <c r="D316" s="504"/>
      <c r="E316" s="505" t="s">
        <v>290</v>
      </c>
      <c r="F316" s="441">
        <f xml:space="preserve"> F314 * F315</f>
        <v>0</v>
      </c>
      <c r="G316" s="505" t="s">
        <v>105</v>
      </c>
      <c r="H316" s="504"/>
      <c r="I316" s="504"/>
      <c r="J316" s="504"/>
      <c r="K316" s="504"/>
      <c r="L316" s="504"/>
      <c r="M316" s="504"/>
      <c r="N316" s="504"/>
      <c r="O316" s="504"/>
      <c r="P316" s="504"/>
      <c r="Q316" s="504"/>
      <c r="R316" s="504"/>
      <c r="S316" s="504"/>
      <c r="T316" s="504"/>
      <c r="U316" s="504"/>
      <c r="V316" s="504"/>
      <c r="W316" s="504"/>
      <c r="X316" s="504"/>
      <c r="Y316" s="504"/>
      <c r="Z316" s="504"/>
      <c r="AA316" s="504"/>
      <c r="AB316" s="504"/>
      <c r="AC316" s="504"/>
      <c r="AD316" s="504"/>
      <c r="AE316" s="504"/>
      <c r="AF316" s="504"/>
      <c r="AG316" s="504"/>
      <c r="AH316" s="504"/>
      <c r="AI316" s="504"/>
      <c r="AJ316" s="504"/>
      <c r="AK316" s="504"/>
      <c r="AL316" s="504"/>
      <c r="AM316" s="504"/>
      <c r="AN316" s="504"/>
      <c r="AO316" s="504"/>
      <c r="AP316" s="504"/>
      <c r="AQ316" s="504"/>
      <c r="AR316" s="504"/>
      <c r="AS316" s="504"/>
      <c r="AT316" s="504"/>
      <c r="AU316" s="504"/>
      <c r="AV316" s="504"/>
      <c r="AW316" s="504"/>
      <c r="AX316" s="504"/>
      <c r="AY316" s="504"/>
      <c r="AZ316" s="504"/>
      <c r="BA316" s="504"/>
      <c r="BB316" s="504"/>
      <c r="BC316" s="504"/>
      <c r="BD316" s="504"/>
      <c r="BE316" s="504"/>
      <c r="BF316" s="504"/>
      <c r="BG316" s="504"/>
      <c r="BH316" s="504"/>
      <c r="BI316" s="504"/>
    </row>
    <row r="317" spans="1:61" ht="16.399999999999999" customHeight="1">
      <c r="A317" s="504"/>
      <c r="B317" s="504"/>
      <c r="C317" s="504"/>
      <c r="D317" s="504"/>
      <c r="E317" s="505"/>
      <c r="F317" s="506"/>
      <c r="G317" s="505"/>
      <c r="H317" s="504"/>
      <c r="I317" s="504"/>
      <c r="J317" s="504"/>
      <c r="K317" s="504"/>
      <c r="L317" s="504"/>
      <c r="M317" s="504"/>
      <c r="N317" s="504"/>
      <c r="O317" s="504"/>
      <c r="P317" s="504"/>
      <c r="Q317" s="504"/>
      <c r="R317" s="504"/>
      <c r="S317" s="504"/>
      <c r="T317" s="504"/>
      <c r="U317" s="504"/>
      <c r="V317" s="504"/>
      <c r="W317" s="504"/>
      <c r="X317" s="504"/>
      <c r="Y317" s="504"/>
      <c r="Z317" s="504"/>
      <c r="AA317" s="504"/>
      <c r="AB317" s="504"/>
      <c r="AC317" s="504"/>
      <c r="AD317" s="504"/>
      <c r="AE317" s="504"/>
      <c r="AF317" s="504"/>
      <c r="AG317" s="504"/>
      <c r="AH317" s="504"/>
      <c r="AI317" s="504"/>
      <c r="AJ317" s="504"/>
      <c r="AK317" s="504"/>
      <c r="AL317" s="504"/>
      <c r="AM317" s="504"/>
      <c r="AN317" s="504"/>
      <c r="AO317" s="504"/>
      <c r="AP317" s="504"/>
      <c r="AQ317" s="504"/>
      <c r="AR317" s="504"/>
      <c r="AS317" s="504"/>
      <c r="AT317" s="504"/>
      <c r="AU317" s="504"/>
      <c r="AV317" s="504"/>
      <c r="AW317" s="504"/>
      <c r="AX317" s="504"/>
      <c r="AY317" s="504"/>
      <c r="AZ317" s="504"/>
      <c r="BA317" s="504"/>
      <c r="BB317" s="504"/>
      <c r="BC317" s="504"/>
      <c r="BD317" s="504"/>
      <c r="BE317" s="504"/>
      <c r="BF317" s="504"/>
      <c r="BG317" s="504"/>
      <c r="BH317" s="504"/>
      <c r="BI317" s="504"/>
    </row>
    <row r="318" spans="1:61" ht="12.5">
      <c r="A318" s="501"/>
      <c r="B318" s="501"/>
      <c r="C318" s="501"/>
      <c r="D318" s="501"/>
      <c r="E318" s="502" t="str">
        <f>InpR!E$21</f>
        <v>Total value of export incentive to be paid after PR19 (2017-18 FYA CPIH deflated)</v>
      </c>
      <c r="F318" s="440">
        <f>InpR!F$21</f>
        <v>0</v>
      </c>
      <c r="G318" s="502" t="str">
        <f>InpR!G$21</f>
        <v>£m</v>
      </c>
      <c r="H318" s="501"/>
      <c r="I318" s="501"/>
      <c r="J318" s="501"/>
      <c r="K318" s="501"/>
      <c r="L318" s="501"/>
      <c r="M318" s="501"/>
      <c r="N318" s="501"/>
      <c r="O318" s="501"/>
      <c r="P318" s="501"/>
      <c r="Q318" s="501"/>
      <c r="R318" s="501"/>
      <c r="S318" s="501"/>
      <c r="T318" s="501"/>
      <c r="U318" s="501"/>
      <c r="V318" s="501"/>
      <c r="W318" s="501"/>
      <c r="X318" s="501"/>
      <c r="Y318" s="501"/>
      <c r="Z318" s="501"/>
      <c r="AA318" s="501"/>
      <c r="AB318" s="501"/>
      <c r="AC318" s="501"/>
      <c r="AD318" s="501"/>
      <c r="AE318" s="501"/>
      <c r="AF318" s="501"/>
      <c r="AG318" s="501"/>
      <c r="AH318" s="501"/>
      <c r="AI318" s="501"/>
      <c r="AJ318" s="501"/>
      <c r="AK318" s="501"/>
      <c r="AL318" s="501"/>
      <c r="AM318" s="501"/>
      <c r="AN318" s="501"/>
      <c r="AO318" s="501"/>
      <c r="AP318" s="501"/>
      <c r="AQ318" s="501"/>
      <c r="AR318" s="501"/>
      <c r="AS318" s="501"/>
      <c r="AT318" s="501"/>
      <c r="AU318" s="501"/>
      <c r="AV318" s="501"/>
      <c r="AW318" s="501"/>
      <c r="AX318" s="501"/>
      <c r="AY318" s="501"/>
      <c r="AZ318" s="501"/>
      <c r="BA318" s="501"/>
      <c r="BB318" s="501"/>
      <c r="BC318" s="501"/>
      <c r="BD318" s="501"/>
      <c r="BE318" s="501"/>
      <c r="BF318" s="501"/>
      <c r="BG318" s="501"/>
      <c r="BH318" s="501"/>
      <c r="BI318" s="501"/>
    </row>
    <row r="319" spans="1:61" ht="12.5">
      <c r="A319" s="501"/>
      <c r="B319" s="501"/>
      <c r="C319" s="501"/>
      <c r="D319" s="501"/>
      <c r="E319" s="456" t="str">
        <f>InpR!E$23</f>
        <v>Proportion of export incentive to be paid after PR19 allocated to the water resources control</v>
      </c>
      <c r="F319" s="520">
        <f>InpR!F$23</f>
        <v>0</v>
      </c>
      <c r="G319" s="456" t="str">
        <f>InpR!G$23</f>
        <v>%</v>
      </c>
      <c r="H319" s="503"/>
      <c r="I319" s="501"/>
      <c r="J319" s="501"/>
      <c r="K319" s="501"/>
      <c r="L319" s="501"/>
      <c r="M319" s="501"/>
      <c r="N319" s="501"/>
      <c r="O319" s="501"/>
      <c r="P319" s="501"/>
      <c r="Q319" s="501"/>
      <c r="R319" s="501"/>
      <c r="S319" s="501"/>
      <c r="T319" s="501"/>
      <c r="U319" s="501"/>
      <c r="V319" s="501"/>
      <c r="W319" s="501"/>
      <c r="X319" s="501"/>
      <c r="Y319" s="501"/>
      <c r="Z319" s="501"/>
      <c r="AA319" s="501"/>
      <c r="AB319" s="501"/>
      <c r="AC319" s="501"/>
      <c r="AD319" s="501"/>
      <c r="AE319" s="501"/>
      <c r="AF319" s="501"/>
      <c r="AG319" s="501"/>
      <c r="AH319" s="501"/>
      <c r="AI319" s="501"/>
      <c r="AJ319" s="501"/>
      <c r="AK319" s="501"/>
      <c r="AL319" s="501"/>
      <c r="AM319" s="501"/>
      <c r="AN319" s="501"/>
      <c r="AO319" s="501"/>
      <c r="AP319" s="501"/>
      <c r="AQ319" s="501"/>
      <c r="AR319" s="501"/>
      <c r="AS319" s="501"/>
      <c r="AT319" s="501"/>
      <c r="AU319" s="501"/>
      <c r="AV319" s="501"/>
      <c r="AW319" s="501"/>
      <c r="AX319" s="501"/>
      <c r="AY319" s="501"/>
      <c r="AZ319" s="501"/>
      <c r="BA319" s="501"/>
      <c r="BB319" s="501"/>
      <c r="BC319" s="501"/>
      <c r="BD319" s="501"/>
      <c r="BE319" s="501"/>
      <c r="BF319" s="501"/>
      <c r="BG319" s="501"/>
      <c r="BH319" s="501"/>
      <c r="BI319" s="501"/>
    </row>
    <row r="320" spans="1:61" ht="16.399999999999999" customHeight="1">
      <c r="A320" s="504"/>
      <c r="B320" s="504"/>
      <c r="C320" s="504"/>
      <c r="D320" s="504"/>
      <c r="E320" s="505" t="s">
        <v>291</v>
      </c>
      <c r="F320" s="506">
        <f xml:space="preserve"> F318 * ( 1 - F319 )</f>
        <v>0</v>
      </c>
      <c r="G320" s="505" t="s">
        <v>105</v>
      </c>
      <c r="H320" s="504"/>
      <c r="I320" s="504"/>
      <c r="J320" s="504"/>
      <c r="K320" s="504"/>
      <c r="L320" s="504"/>
      <c r="M320" s="504"/>
      <c r="N320" s="504"/>
      <c r="O320" s="504"/>
      <c r="P320" s="504"/>
      <c r="Q320" s="504"/>
      <c r="R320" s="504"/>
      <c r="S320" s="504"/>
      <c r="T320" s="504"/>
      <c r="U320" s="504"/>
      <c r="V320" s="504"/>
      <c r="W320" s="504"/>
      <c r="X320" s="504"/>
      <c r="Y320" s="504"/>
      <c r="Z320" s="504"/>
      <c r="AA320" s="504"/>
      <c r="AB320" s="504"/>
      <c r="AC320" s="504"/>
      <c r="AD320" s="504"/>
      <c r="AE320" s="504"/>
      <c r="AF320" s="504"/>
      <c r="AG320" s="504"/>
      <c r="AH320" s="504"/>
      <c r="AI320" s="504"/>
      <c r="AJ320" s="504"/>
      <c r="AK320" s="504"/>
      <c r="AL320" s="504"/>
      <c r="AM320" s="504"/>
      <c r="AN320" s="504"/>
      <c r="AO320" s="504"/>
      <c r="AP320" s="504"/>
      <c r="AQ320" s="504"/>
      <c r="AR320" s="504"/>
      <c r="AS320" s="504"/>
      <c r="AT320" s="504"/>
      <c r="AU320" s="504"/>
      <c r="AV320" s="504"/>
      <c r="AW320" s="504"/>
      <c r="AX320" s="504"/>
      <c r="AY320" s="504"/>
      <c r="AZ320" s="504"/>
      <c r="BA320" s="504"/>
      <c r="BB320" s="504"/>
      <c r="BC320" s="504"/>
      <c r="BD320" s="504"/>
      <c r="BE320" s="504"/>
      <c r="BF320" s="504"/>
      <c r="BG320" s="504"/>
      <c r="BH320" s="504"/>
      <c r="BI320" s="504"/>
    </row>
    <row r="321" spans="1:61">
      <c r="A321" s="448"/>
      <c r="B321" s="449"/>
      <c r="C321" s="449"/>
      <c r="D321" s="450"/>
      <c r="E321" s="452"/>
      <c r="F321" s="452"/>
      <c r="G321" s="452"/>
      <c r="H321" s="451"/>
      <c r="I321" s="452"/>
      <c r="J321" s="451"/>
      <c r="K321" s="451"/>
      <c r="L321" s="451"/>
      <c r="M321" s="451"/>
      <c r="N321" s="451"/>
      <c r="O321" s="451"/>
      <c r="P321" s="451"/>
      <c r="Q321" s="451"/>
      <c r="R321" s="451"/>
      <c r="S321" s="451"/>
      <c r="T321" s="453"/>
      <c r="U321" s="453"/>
      <c r="V321" s="453"/>
      <c r="W321" s="453"/>
      <c r="X321" s="453"/>
      <c r="Y321" s="453"/>
      <c r="Z321" s="453"/>
      <c r="AA321" s="453"/>
      <c r="AB321" s="451"/>
      <c r="AC321" s="451"/>
      <c r="AD321" s="453"/>
      <c r="AE321" s="453"/>
      <c r="AF321" s="451"/>
      <c r="AG321" s="451"/>
      <c r="AH321" s="453"/>
      <c r="AI321" s="453"/>
      <c r="AJ321" s="451"/>
      <c r="AK321" s="451"/>
      <c r="AL321" s="453"/>
      <c r="AM321" s="453"/>
      <c r="AN321" s="451"/>
      <c r="AO321" s="451"/>
      <c r="AP321" s="453"/>
      <c r="AQ321" s="453"/>
      <c r="AR321" s="451"/>
      <c r="AS321" s="453"/>
      <c r="AT321" s="453"/>
      <c r="AU321" s="451"/>
      <c r="AV321" s="453"/>
      <c r="AW321" s="453"/>
      <c r="AX321" s="451"/>
      <c r="AY321" s="453"/>
      <c r="AZ321" s="453"/>
      <c r="BA321" s="451"/>
      <c r="BB321" s="453"/>
      <c r="BC321" s="453"/>
      <c r="BD321" s="451"/>
      <c r="BE321" s="453"/>
      <c r="BF321" s="453"/>
      <c r="BG321" s="451"/>
      <c r="BH321" s="453"/>
      <c r="BI321" s="453"/>
    </row>
    <row r="322" spans="1:61">
      <c r="A322" s="448"/>
      <c r="B322" s="470" t="s">
        <v>292</v>
      </c>
      <c r="C322" s="449"/>
      <c r="D322" s="450"/>
      <c r="E322" s="452"/>
      <c r="F322" s="452"/>
      <c r="G322" s="452"/>
      <c r="H322" s="451"/>
      <c r="I322" s="452"/>
      <c r="J322" s="451"/>
      <c r="K322" s="451"/>
      <c r="L322" s="451"/>
      <c r="M322" s="451"/>
      <c r="N322" s="451"/>
      <c r="O322" s="451"/>
      <c r="P322" s="451"/>
      <c r="Q322" s="451"/>
      <c r="R322" s="451"/>
      <c r="S322" s="451"/>
      <c r="T322" s="453"/>
      <c r="U322" s="453"/>
      <c r="V322" s="453"/>
      <c r="W322" s="453"/>
      <c r="X322" s="453"/>
      <c r="Y322" s="453"/>
      <c r="Z322" s="453"/>
      <c r="AA322" s="453"/>
      <c r="AB322" s="451"/>
      <c r="AC322" s="451"/>
      <c r="AD322" s="453"/>
      <c r="AE322" s="453"/>
      <c r="AF322" s="451"/>
      <c r="AG322" s="451"/>
      <c r="AH322" s="453"/>
      <c r="AI322" s="453"/>
      <c r="AJ322" s="451"/>
      <c r="AK322" s="451"/>
      <c r="AL322" s="453"/>
      <c r="AM322" s="453"/>
      <c r="AN322" s="451"/>
      <c r="AO322" s="451"/>
      <c r="AP322" s="453"/>
      <c r="AQ322" s="453"/>
      <c r="AR322" s="451"/>
      <c r="AS322" s="453"/>
      <c r="AT322" s="453"/>
      <c r="AU322" s="451"/>
      <c r="AV322" s="453"/>
      <c r="AW322" s="453"/>
      <c r="AX322" s="451"/>
      <c r="AY322" s="453"/>
      <c r="AZ322" s="453"/>
      <c r="BA322" s="451"/>
      <c r="BB322" s="453"/>
      <c r="BC322" s="453"/>
      <c r="BD322" s="451"/>
      <c r="BE322" s="453"/>
      <c r="BF322" s="453"/>
      <c r="BG322" s="451"/>
      <c r="BH322" s="453"/>
      <c r="BI322" s="453"/>
    </row>
    <row r="323" spans="1:61">
      <c r="A323" s="448"/>
      <c r="B323" s="470"/>
      <c r="C323" s="449"/>
      <c r="D323" s="450"/>
      <c r="E323" s="452"/>
      <c r="F323" s="452"/>
      <c r="G323" s="452"/>
      <c r="H323" s="451"/>
      <c r="I323" s="452"/>
      <c r="J323" s="451"/>
      <c r="K323" s="451"/>
      <c r="L323" s="451"/>
      <c r="M323" s="451"/>
      <c r="N323" s="451"/>
      <c r="O323" s="451"/>
      <c r="P323" s="451"/>
      <c r="Q323" s="451"/>
      <c r="R323" s="451"/>
      <c r="S323" s="451"/>
      <c r="T323" s="453"/>
      <c r="U323" s="453"/>
      <c r="V323" s="453"/>
      <c r="W323" s="453"/>
      <c r="X323" s="453"/>
      <c r="Y323" s="453"/>
      <c r="Z323" s="453"/>
      <c r="AA323" s="453"/>
      <c r="AB323" s="451"/>
      <c r="AC323" s="451"/>
      <c r="AD323" s="453"/>
      <c r="AE323" s="453"/>
      <c r="AF323" s="451"/>
      <c r="AG323" s="451"/>
      <c r="AH323" s="453"/>
      <c r="AI323" s="453"/>
      <c r="AJ323" s="451"/>
      <c r="AK323" s="451"/>
      <c r="AL323" s="453"/>
      <c r="AM323" s="453"/>
      <c r="AN323" s="451"/>
      <c r="AO323" s="451"/>
      <c r="AP323" s="453"/>
      <c r="AQ323" s="453"/>
      <c r="AR323" s="451"/>
      <c r="AS323" s="453"/>
      <c r="AT323" s="453"/>
      <c r="AU323" s="451"/>
      <c r="AV323" s="453"/>
      <c r="AW323" s="453"/>
      <c r="AX323" s="451"/>
      <c r="AY323" s="453"/>
      <c r="AZ323" s="453"/>
      <c r="BA323" s="451"/>
      <c r="BB323" s="453"/>
      <c r="BC323" s="453"/>
      <c r="BD323" s="451"/>
      <c r="BE323" s="453"/>
      <c r="BF323" s="453"/>
      <c r="BG323" s="451"/>
      <c r="BH323" s="453"/>
      <c r="BI323" s="453"/>
    </row>
    <row r="324" spans="1:61">
      <c r="A324" s="448"/>
      <c r="B324" s="470"/>
      <c r="C324" s="449"/>
      <c r="D324" s="450"/>
      <c r="E324" s="452" t="str">
        <f t="shared" ref="E324:AJ324" si="156" xml:space="preserve"> E$104</f>
        <v>Export incentive for export 1 to be paid to the water resources control at PR24 (2017-18 FYA CPIH deflated)</v>
      </c>
      <c r="F324" s="121">
        <f t="shared" si="156"/>
        <v>0</v>
      </c>
      <c r="G324" s="452" t="str">
        <f t="shared" si="156"/>
        <v>£m</v>
      </c>
      <c r="H324" s="451">
        <f t="shared" si="156"/>
        <v>0</v>
      </c>
      <c r="I324" s="452">
        <f t="shared" si="156"/>
        <v>0</v>
      </c>
      <c r="J324" s="451">
        <f t="shared" si="156"/>
        <v>0</v>
      </c>
      <c r="K324" s="451">
        <f t="shared" si="156"/>
        <v>0</v>
      </c>
      <c r="L324" s="451">
        <f t="shared" si="156"/>
        <v>0</v>
      </c>
      <c r="M324" s="451">
        <f t="shared" si="156"/>
        <v>0</v>
      </c>
      <c r="N324" s="451">
        <f t="shared" si="156"/>
        <v>0</v>
      </c>
      <c r="O324" s="451">
        <f t="shared" si="156"/>
        <v>0</v>
      </c>
      <c r="P324" s="451">
        <f t="shared" si="156"/>
        <v>0</v>
      </c>
      <c r="Q324" s="451">
        <f t="shared" si="156"/>
        <v>0</v>
      </c>
      <c r="R324" s="451">
        <f t="shared" si="156"/>
        <v>0</v>
      </c>
      <c r="S324" s="451">
        <f t="shared" si="156"/>
        <v>0</v>
      </c>
      <c r="T324" s="453">
        <f t="shared" si="156"/>
        <v>0</v>
      </c>
      <c r="U324" s="453">
        <f t="shared" si="156"/>
        <v>0</v>
      </c>
      <c r="V324" s="453">
        <f t="shared" si="156"/>
        <v>0</v>
      </c>
      <c r="W324" s="453">
        <f t="shared" si="156"/>
        <v>0</v>
      </c>
      <c r="X324" s="453">
        <f t="shared" si="156"/>
        <v>0</v>
      </c>
      <c r="Y324" s="453">
        <f t="shared" si="156"/>
        <v>0</v>
      </c>
      <c r="Z324" s="453">
        <f t="shared" si="156"/>
        <v>0</v>
      </c>
      <c r="AA324" s="453">
        <f t="shared" si="156"/>
        <v>0</v>
      </c>
      <c r="AB324" s="451">
        <f t="shared" si="156"/>
        <v>0</v>
      </c>
      <c r="AC324" s="451">
        <f t="shared" si="156"/>
        <v>0</v>
      </c>
      <c r="AD324" s="453">
        <f t="shared" si="156"/>
        <v>0</v>
      </c>
      <c r="AE324" s="453">
        <f t="shared" si="156"/>
        <v>0</v>
      </c>
      <c r="AF324" s="451">
        <f t="shared" si="156"/>
        <v>0</v>
      </c>
      <c r="AG324" s="451">
        <f t="shared" si="156"/>
        <v>0</v>
      </c>
      <c r="AH324" s="453">
        <f t="shared" si="156"/>
        <v>0</v>
      </c>
      <c r="AI324" s="453">
        <f t="shared" si="156"/>
        <v>0</v>
      </c>
      <c r="AJ324" s="451">
        <f t="shared" si="156"/>
        <v>0</v>
      </c>
      <c r="AK324" s="451">
        <f t="shared" ref="AK324:BI324" si="157" xml:space="preserve"> AK$104</f>
        <v>0</v>
      </c>
      <c r="AL324" s="453">
        <f t="shared" si="157"/>
        <v>0</v>
      </c>
      <c r="AM324" s="453">
        <f t="shared" si="157"/>
        <v>0</v>
      </c>
      <c r="AN324" s="451">
        <f t="shared" si="157"/>
        <v>0</v>
      </c>
      <c r="AO324" s="451">
        <f t="shared" si="157"/>
        <v>0</v>
      </c>
      <c r="AP324" s="453">
        <f t="shared" si="157"/>
        <v>0</v>
      </c>
      <c r="AQ324" s="453">
        <f t="shared" si="157"/>
        <v>0</v>
      </c>
      <c r="AR324" s="451">
        <f t="shared" si="157"/>
        <v>0</v>
      </c>
      <c r="AS324" s="453">
        <f t="shared" si="157"/>
        <v>0</v>
      </c>
      <c r="AT324" s="453">
        <f t="shared" si="157"/>
        <v>0</v>
      </c>
      <c r="AU324" s="451">
        <f t="shared" si="157"/>
        <v>0</v>
      </c>
      <c r="AV324" s="453">
        <f t="shared" si="157"/>
        <v>0</v>
      </c>
      <c r="AW324" s="453">
        <f t="shared" si="157"/>
        <v>0</v>
      </c>
      <c r="AX324" s="451">
        <f t="shared" si="157"/>
        <v>0</v>
      </c>
      <c r="AY324" s="453">
        <f t="shared" si="157"/>
        <v>0</v>
      </c>
      <c r="AZ324" s="453">
        <f t="shared" si="157"/>
        <v>0</v>
      </c>
      <c r="BA324" s="451">
        <f t="shared" si="157"/>
        <v>0</v>
      </c>
      <c r="BB324" s="453">
        <f t="shared" si="157"/>
        <v>0</v>
      </c>
      <c r="BC324" s="453">
        <f t="shared" si="157"/>
        <v>0</v>
      </c>
      <c r="BD324" s="451">
        <f t="shared" si="157"/>
        <v>0</v>
      </c>
      <c r="BE324" s="453">
        <f t="shared" si="157"/>
        <v>0</v>
      </c>
      <c r="BF324" s="453">
        <f t="shared" si="157"/>
        <v>0</v>
      </c>
      <c r="BG324" s="451">
        <f t="shared" si="157"/>
        <v>0</v>
      </c>
      <c r="BH324" s="453">
        <f t="shared" si="157"/>
        <v>0</v>
      </c>
      <c r="BI324" s="453">
        <f t="shared" si="157"/>
        <v>0</v>
      </c>
    </row>
    <row r="325" spans="1:61">
      <c r="A325" s="448"/>
      <c r="B325" s="470"/>
      <c r="C325" s="449"/>
      <c r="D325" s="450"/>
      <c r="E325" s="452" t="str">
        <f xml:space="preserve"> E$201</f>
        <v>Export incentive for export 2 to be paid to the water resources control at PR24 (2017-18 FYA CPIH deflated)</v>
      </c>
      <c r="F325" s="121">
        <f t="shared" ref="F325:BI325" si="158" xml:space="preserve"> F$201</f>
        <v>0</v>
      </c>
      <c r="G325" s="452" t="str">
        <f t="shared" si="158"/>
        <v>£m</v>
      </c>
      <c r="H325" s="452">
        <f t="shared" si="158"/>
        <v>0</v>
      </c>
      <c r="I325" s="452">
        <f t="shared" si="158"/>
        <v>0</v>
      </c>
      <c r="J325" s="452">
        <f t="shared" si="158"/>
        <v>0</v>
      </c>
      <c r="K325" s="452">
        <f t="shared" si="158"/>
        <v>0</v>
      </c>
      <c r="L325" s="452">
        <f t="shared" si="158"/>
        <v>0</v>
      </c>
      <c r="M325" s="452">
        <f t="shared" si="158"/>
        <v>0</v>
      </c>
      <c r="N325" s="452">
        <f t="shared" si="158"/>
        <v>0</v>
      </c>
      <c r="O325" s="452">
        <f t="shared" si="158"/>
        <v>0</v>
      </c>
      <c r="P325" s="452">
        <f t="shared" si="158"/>
        <v>0</v>
      </c>
      <c r="Q325" s="452">
        <f t="shared" si="158"/>
        <v>0</v>
      </c>
      <c r="R325" s="452">
        <f t="shared" si="158"/>
        <v>0</v>
      </c>
      <c r="S325" s="452">
        <f t="shared" si="158"/>
        <v>0</v>
      </c>
      <c r="T325" s="452">
        <f t="shared" si="158"/>
        <v>0</v>
      </c>
      <c r="U325" s="452">
        <f t="shared" si="158"/>
        <v>0</v>
      </c>
      <c r="V325" s="452">
        <f t="shared" si="158"/>
        <v>0</v>
      </c>
      <c r="W325" s="452">
        <f t="shared" si="158"/>
        <v>0</v>
      </c>
      <c r="X325" s="452">
        <f t="shared" si="158"/>
        <v>0</v>
      </c>
      <c r="Y325" s="452">
        <f t="shared" si="158"/>
        <v>0</v>
      </c>
      <c r="Z325" s="452">
        <f t="shared" si="158"/>
        <v>0</v>
      </c>
      <c r="AA325" s="452">
        <f t="shared" si="158"/>
        <v>0</v>
      </c>
      <c r="AB325" s="452">
        <f t="shared" si="158"/>
        <v>0</v>
      </c>
      <c r="AC325" s="452">
        <f t="shared" si="158"/>
        <v>0</v>
      </c>
      <c r="AD325" s="452">
        <f t="shared" si="158"/>
        <v>0</v>
      </c>
      <c r="AE325" s="452">
        <f t="shared" si="158"/>
        <v>0</v>
      </c>
      <c r="AF325" s="452">
        <f t="shared" si="158"/>
        <v>0</v>
      </c>
      <c r="AG325" s="452">
        <f t="shared" si="158"/>
        <v>0</v>
      </c>
      <c r="AH325" s="452">
        <f t="shared" si="158"/>
        <v>0</v>
      </c>
      <c r="AI325" s="452">
        <f t="shared" si="158"/>
        <v>0</v>
      </c>
      <c r="AJ325" s="452">
        <f t="shared" si="158"/>
        <v>0</v>
      </c>
      <c r="AK325" s="452">
        <f t="shared" si="158"/>
        <v>0</v>
      </c>
      <c r="AL325" s="452">
        <f t="shared" si="158"/>
        <v>0</v>
      </c>
      <c r="AM325" s="452">
        <f t="shared" si="158"/>
        <v>0</v>
      </c>
      <c r="AN325" s="452">
        <f t="shared" si="158"/>
        <v>0</v>
      </c>
      <c r="AO325" s="452">
        <f t="shared" si="158"/>
        <v>0</v>
      </c>
      <c r="AP325" s="452">
        <f t="shared" si="158"/>
        <v>0</v>
      </c>
      <c r="AQ325" s="452">
        <f t="shared" si="158"/>
        <v>0</v>
      </c>
      <c r="AR325" s="452">
        <f t="shared" si="158"/>
        <v>0</v>
      </c>
      <c r="AS325" s="452">
        <f t="shared" si="158"/>
        <v>0</v>
      </c>
      <c r="AT325" s="452">
        <f t="shared" si="158"/>
        <v>0</v>
      </c>
      <c r="AU325" s="452">
        <f t="shared" si="158"/>
        <v>0</v>
      </c>
      <c r="AV325" s="452">
        <f t="shared" si="158"/>
        <v>0</v>
      </c>
      <c r="AW325" s="452">
        <f t="shared" si="158"/>
        <v>0</v>
      </c>
      <c r="AX325" s="452">
        <f t="shared" si="158"/>
        <v>0</v>
      </c>
      <c r="AY325" s="452">
        <f t="shared" si="158"/>
        <v>0</v>
      </c>
      <c r="AZ325" s="452">
        <f t="shared" si="158"/>
        <v>0</v>
      </c>
      <c r="BA325" s="452">
        <f t="shared" si="158"/>
        <v>0</v>
      </c>
      <c r="BB325" s="452">
        <f t="shared" si="158"/>
        <v>0</v>
      </c>
      <c r="BC325" s="452">
        <f t="shared" si="158"/>
        <v>0</v>
      </c>
      <c r="BD325" s="452">
        <f t="shared" si="158"/>
        <v>0</v>
      </c>
      <c r="BE325" s="452">
        <f t="shared" si="158"/>
        <v>0</v>
      </c>
      <c r="BF325" s="452">
        <f t="shared" si="158"/>
        <v>0</v>
      </c>
      <c r="BG325" s="452">
        <f t="shared" si="158"/>
        <v>0</v>
      </c>
      <c r="BH325" s="452">
        <f t="shared" si="158"/>
        <v>0</v>
      </c>
      <c r="BI325" s="452">
        <f t="shared" si="158"/>
        <v>0</v>
      </c>
    </row>
    <row r="326" spans="1:61">
      <c r="A326" s="448"/>
      <c r="B326" s="470"/>
      <c r="C326" s="449"/>
      <c r="D326" s="450"/>
      <c r="E326" s="452" t="str">
        <f xml:space="preserve"> E$298</f>
        <v>Export incentive for export 3 to be paid to the water resources control at PR24 (2017-18 FYA CPIH deflated)</v>
      </c>
      <c r="F326" s="121">
        <f t="shared" ref="F326:BI326" si="159" xml:space="preserve"> F$298</f>
        <v>0</v>
      </c>
      <c r="G326" s="452" t="str">
        <f t="shared" si="159"/>
        <v>£m</v>
      </c>
      <c r="H326" s="452">
        <f t="shared" si="159"/>
        <v>0</v>
      </c>
      <c r="I326" s="452">
        <f t="shared" si="159"/>
        <v>0</v>
      </c>
      <c r="J326" s="452">
        <f t="shared" si="159"/>
        <v>0</v>
      </c>
      <c r="K326" s="452">
        <f t="shared" si="159"/>
        <v>0</v>
      </c>
      <c r="L326" s="452">
        <f t="shared" si="159"/>
        <v>0</v>
      </c>
      <c r="M326" s="452">
        <f t="shared" si="159"/>
        <v>0</v>
      </c>
      <c r="N326" s="452">
        <f t="shared" si="159"/>
        <v>0</v>
      </c>
      <c r="O326" s="452">
        <f t="shared" si="159"/>
        <v>0</v>
      </c>
      <c r="P326" s="452">
        <f t="shared" si="159"/>
        <v>0</v>
      </c>
      <c r="Q326" s="452">
        <f t="shared" si="159"/>
        <v>0</v>
      </c>
      <c r="R326" s="452">
        <f t="shared" si="159"/>
        <v>0</v>
      </c>
      <c r="S326" s="452">
        <f t="shared" si="159"/>
        <v>0</v>
      </c>
      <c r="T326" s="452">
        <f t="shared" si="159"/>
        <v>0</v>
      </c>
      <c r="U326" s="452">
        <f t="shared" si="159"/>
        <v>0</v>
      </c>
      <c r="V326" s="452">
        <f t="shared" si="159"/>
        <v>0</v>
      </c>
      <c r="W326" s="452">
        <f t="shared" si="159"/>
        <v>0</v>
      </c>
      <c r="X326" s="452">
        <f t="shared" si="159"/>
        <v>0</v>
      </c>
      <c r="Y326" s="452">
        <f t="shared" si="159"/>
        <v>0</v>
      </c>
      <c r="Z326" s="452">
        <f t="shared" si="159"/>
        <v>0</v>
      </c>
      <c r="AA326" s="452">
        <f t="shared" si="159"/>
        <v>0</v>
      </c>
      <c r="AB326" s="452">
        <f t="shared" si="159"/>
        <v>0</v>
      </c>
      <c r="AC326" s="452">
        <f t="shared" si="159"/>
        <v>0</v>
      </c>
      <c r="AD326" s="452">
        <f t="shared" si="159"/>
        <v>0</v>
      </c>
      <c r="AE326" s="452">
        <f t="shared" si="159"/>
        <v>0</v>
      </c>
      <c r="AF326" s="452">
        <f t="shared" si="159"/>
        <v>0</v>
      </c>
      <c r="AG326" s="452">
        <f t="shared" si="159"/>
        <v>0</v>
      </c>
      <c r="AH326" s="452">
        <f t="shared" si="159"/>
        <v>0</v>
      </c>
      <c r="AI326" s="452">
        <f t="shared" si="159"/>
        <v>0</v>
      </c>
      <c r="AJ326" s="452">
        <f t="shared" si="159"/>
        <v>0</v>
      </c>
      <c r="AK326" s="452">
        <f t="shared" si="159"/>
        <v>0</v>
      </c>
      <c r="AL326" s="452">
        <f t="shared" si="159"/>
        <v>0</v>
      </c>
      <c r="AM326" s="452">
        <f t="shared" si="159"/>
        <v>0</v>
      </c>
      <c r="AN326" s="452">
        <f t="shared" si="159"/>
        <v>0</v>
      </c>
      <c r="AO326" s="452">
        <f t="shared" si="159"/>
        <v>0</v>
      </c>
      <c r="AP326" s="452">
        <f t="shared" si="159"/>
        <v>0</v>
      </c>
      <c r="AQ326" s="452">
        <f t="shared" si="159"/>
        <v>0</v>
      </c>
      <c r="AR326" s="452">
        <f t="shared" si="159"/>
        <v>0</v>
      </c>
      <c r="AS326" s="452">
        <f t="shared" si="159"/>
        <v>0</v>
      </c>
      <c r="AT326" s="452">
        <f t="shared" si="159"/>
        <v>0</v>
      </c>
      <c r="AU326" s="452">
        <f t="shared" si="159"/>
        <v>0</v>
      </c>
      <c r="AV326" s="452">
        <f t="shared" si="159"/>
        <v>0</v>
      </c>
      <c r="AW326" s="452">
        <f t="shared" si="159"/>
        <v>0</v>
      </c>
      <c r="AX326" s="452">
        <f t="shared" si="159"/>
        <v>0</v>
      </c>
      <c r="AY326" s="452">
        <f t="shared" si="159"/>
        <v>0</v>
      </c>
      <c r="AZ326" s="452">
        <f t="shared" si="159"/>
        <v>0</v>
      </c>
      <c r="BA326" s="452">
        <f t="shared" si="159"/>
        <v>0</v>
      </c>
      <c r="BB326" s="452">
        <f t="shared" si="159"/>
        <v>0</v>
      </c>
      <c r="BC326" s="452">
        <f t="shared" si="159"/>
        <v>0</v>
      </c>
      <c r="BD326" s="452">
        <f t="shared" si="159"/>
        <v>0</v>
      </c>
      <c r="BE326" s="452">
        <f t="shared" si="159"/>
        <v>0</v>
      </c>
      <c r="BF326" s="452">
        <f t="shared" si="159"/>
        <v>0</v>
      </c>
      <c r="BG326" s="452">
        <f t="shared" si="159"/>
        <v>0</v>
      </c>
      <c r="BH326" s="452">
        <f t="shared" si="159"/>
        <v>0</v>
      </c>
      <c r="BI326" s="452">
        <f t="shared" si="159"/>
        <v>0</v>
      </c>
    </row>
    <row r="327" spans="1:61">
      <c r="A327" s="448"/>
      <c r="B327" s="470"/>
      <c r="C327" s="449"/>
      <c r="D327" s="450"/>
      <c r="E327" s="507" t="s">
        <v>293</v>
      </c>
      <c r="F327" s="389">
        <f xml:space="preserve"> SUM( F324:F326 )</f>
        <v>0</v>
      </c>
      <c r="G327" s="507" t="s">
        <v>105</v>
      </c>
      <c r="H327" s="508"/>
      <c r="I327" s="507"/>
      <c r="J327" s="507"/>
      <c r="K327" s="507"/>
      <c r="L327" s="507"/>
      <c r="M327" s="507"/>
      <c r="N327" s="507"/>
      <c r="O327" s="507"/>
      <c r="P327" s="507"/>
      <c r="Q327" s="507"/>
      <c r="R327" s="507"/>
      <c r="S327" s="507"/>
      <c r="T327" s="507"/>
      <c r="U327" s="507"/>
      <c r="V327" s="507"/>
      <c r="W327" s="507"/>
      <c r="X327" s="507"/>
      <c r="Y327" s="507"/>
      <c r="Z327" s="507"/>
      <c r="AA327" s="507"/>
      <c r="AB327" s="507"/>
      <c r="AC327" s="507"/>
      <c r="AD327" s="507"/>
      <c r="AE327" s="507"/>
      <c r="AF327" s="507"/>
      <c r="AG327" s="507"/>
      <c r="AH327" s="507"/>
      <c r="AI327" s="507"/>
      <c r="AJ327" s="507"/>
      <c r="AK327" s="507"/>
      <c r="AL327" s="507"/>
      <c r="AM327" s="507"/>
      <c r="AN327" s="507"/>
      <c r="AO327" s="507"/>
      <c r="AP327" s="507"/>
      <c r="AQ327" s="507"/>
      <c r="AR327" s="507"/>
      <c r="AS327" s="507"/>
      <c r="AT327" s="507"/>
      <c r="AU327" s="507"/>
      <c r="AV327" s="507"/>
      <c r="AW327" s="507"/>
      <c r="AX327" s="507"/>
      <c r="AY327" s="507"/>
      <c r="AZ327" s="507"/>
      <c r="BA327" s="507"/>
      <c r="BB327" s="507"/>
      <c r="BC327" s="507"/>
      <c r="BD327" s="507"/>
      <c r="BE327" s="507"/>
      <c r="BF327" s="507"/>
      <c r="BG327" s="507"/>
      <c r="BH327" s="507"/>
      <c r="BI327" s="507"/>
    </row>
    <row r="328" spans="1:61">
      <c r="A328" s="448"/>
      <c r="B328" s="470"/>
      <c r="C328" s="449"/>
      <c r="D328" s="450"/>
      <c r="E328" s="452"/>
      <c r="F328" s="121"/>
      <c r="G328" s="452"/>
      <c r="H328" s="451"/>
      <c r="I328" s="452"/>
      <c r="J328" s="451"/>
      <c r="K328" s="451"/>
      <c r="L328" s="451"/>
      <c r="M328" s="451"/>
      <c r="N328" s="451"/>
      <c r="O328" s="451"/>
      <c r="P328" s="451"/>
      <c r="Q328" s="451"/>
      <c r="R328" s="451"/>
      <c r="S328" s="451"/>
      <c r="T328" s="453"/>
      <c r="U328" s="453"/>
      <c r="V328" s="453"/>
      <c r="W328" s="453"/>
      <c r="X328" s="453"/>
      <c r="Y328" s="453"/>
      <c r="Z328" s="453"/>
      <c r="AA328" s="453"/>
      <c r="AB328" s="451"/>
      <c r="AC328" s="451"/>
      <c r="AD328" s="453"/>
      <c r="AE328" s="453"/>
      <c r="AF328" s="451"/>
      <c r="AG328" s="451"/>
      <c r="AH328" s="453"/>
      <c r="AI328" s="453"/>
      <c r="AJ328" s="451"/>
      <c r="AK328" s="451"/>
      <c r="AL328" s="453"/>
      <c r="AM328" s="453"/>
      <c r="AN328" s="451"/>
      <c r="AO328" s="451"/>
      <c r="AP328" s="453"/>
      <c r="AQ328" s="453"/>
      <c r="AR328" s="451"/>
      <c r="AS328" s="453"/>
      <c r="AT328" s="453"/>
      <c r="AU328" s="451"/>
      <c r="AV328" s="453"/>
      <c r="AW328" s="453"/>
      <c r="AX328" s="451"/>
      <c r="AY328" s="453"/>
      <c r="AZ328" s="453"/>
      <c r="BA328" s="451"/>
      <c r="BB328" s="453"/>
      <c r="BC328" s="453"/>
      <c r="BD328" s="451"/>
      <c r="BE328" s="453"/>
      <c r="BF328" s="453"/>
      <c r="BG328" s="451"/>
      <c r="BH328" s="453"/>
      <c r="BI328" s="453"/>
    </row>
    <row r="329" spans="1:61">
      <c r="A329" s="448"/>
      <c r="B329" s="470"/>
      <c r="C329" s="449"/>
      <c r="D329" s="450"/>
      <c r="E329" s="452" t="str">
        <f xml:space="preserve"> E$108</f>
        <v>Export incentive for export 1 to be paid to the network plus water control at PR24 (2017-18 FYA CPIH deflated)</v>
      </c>
      <c r="F329" s="121">
        <f t="shared" ref="F329:BI329" si="160" xml:space="preserve"> F$108</f>
        <v>0</v>
      </c>
      <c r="G329" s="452" t="str">
        <f t="shared" si="160"/>
        <v>£m</v>
      </c>
      <c r="H329" s="452">
        <f t="shared" si="160"/>
        <v>0</v>
      </c>
      <c r="I329" s="452">
        <f t="shared" si="160"/>
        <v>0</v>
      </c>
      <c r="J329" s="452">
        <f t="shared" si="160"/>
        <v>0</v>
      </c>
      <c r="K329" s="452">
        <f t="shared" si="160"/>
        <v>0</v>
      </c>
      <c r="L329" s="452">
        <f t="shared" si="160"/>
        <v>0</v>
      </c>
      <c r="M329" s="452">
        <f t="shared" si="160"/>
        <v>0</v>
      </c>
      <c r="N329" s="452">
        <f t="shared" si="160"/>
        <v>0</v>
      </c>
      <c r="O329" s="452">
        <f t="shared" si="160"/>
        <v>0</v>
      </c>
      <c r="P329" s="452">
        <f t="shared" si="160"/>
        <v>0</v>
      </c>
      <c r="Q329" s="452">
        <f t="shared" si="160"/>
        <v>0</v>
      </c>
      <c r="R329" s="452">
        <f t="shared" si="160"/>
        <v>0</v>
      </c>
      <c r="S329" s="452">
        <f t="shared" si="160"/>
        <v>0</v>
      </c>
      <c r="T329" s="452">
        <f t="shared" si="160"/>
        <v>0</v>
      </c>
      <c r="U329" s="452">
        <f t="shared" si="160"/>
        <v>0</v>
      </c>
      <c r="V329" s="452">
        <f t="shared" si="160"/>
        <v>0</v>
      </c>
      <c r="W329" s="452">
        <f t="shared" si="160"/>
        <v>0</v>
      </c>
      <c r="X329" s="452">
        <f t="shared" si="160"/>
        <v>0</v>
      </c>
      <c r="Y329" s="452">
        <f t="shared" si="160"/>
        <v>0</v>
      </c>
      <c r="Z329" s="452">
        <f t="shared" si="160"/>
        <v>0</v>
      </c>
      <c r="AA329" s="452">
        <f t="shared" si="160"/>
        <v>0</v>
      </c>
      <c r="AB329" s="452">
        <f t="shared" si="160"/>
        <v>0</v>
      </c>
      <c r="AC329" s="452">
        <f t="shared" si="160"/>
        <v>0</v>
      </c>
      <c r="AD329" s="452">
        <f t="shared" si="160"/>
        <v>0</v>
      </c>
      <c r="AE329" s="452">
        <f t="shared" si="160"/>
        <v>0</v>
      </c>
      <c r="AF329" s="452">
        <f t="shared" si="160"/>
        <v>0</v>
      </c>
      <c r="AG329" s="452">
        <f t="shared" si="160"/>
        <v>0</v>
      </c>
      <c r="AH329" s="452">
        <f t="shared" si="160"/>
        <v>0</v>
      </c>
      <c r="AI329" s="452">
        <f t="shared" si="160"/>
        <v>0</v>
      </c>
      <c r="AJ329" s="452">
        <f t="shared" si="160"/>
        <v>0</v>
      </c>
      <c r="AK329" s="452">
        <f t="shared" si="160"/>
        <v>0</v>
      </c>
      <c r="AL329" s="452">
        <f t="shared" si="160"/>
        <v>0</v>
      </c>
      <c r="AM329" s="452">
        <f t="shared" si="160"/>
        <v>0</v>
      </c>
      <c r="AN329" s="452">
        <f t="shared" si="160"/>
        <v>0</v>
      </c>
      <c r="AO329" s="452">
        <f t="shared" si="160"/>
        <v>0</v>
      </c>
      <c r="AP329" s="452">
        <f t="shared" si="160"/>
        <v>0</v>
      </c>
      <c r="AQ329" s="452">
        <f t="shared" si="160"/>
        <v>0</v>
      </c>
      <c r="AR329" s="452">
        <f t="shared" si="160"/>
        <v>0</v>
      </c>
      <c r="AS329" s="452">
        <f t="shared" si="160"/>
        <v>0</v>
      </c>
      <c r="AT329" s="452">
        <f t="shared" si="160"/>
        <v>0</v>
      </c>
      <c r="AU329" s="452">
        <f t="shared" si="160"/>
        <v>0</v>
      </c>
      <c r="AV329" s="452">
        <f t="shared" si="160"/>
        <v>0</v>
      </c>
      <c r="AW329" s="452">
        <f t="shared" si="160"/>
        <v>0</v>
      </c>
      <c r="AX329" s="452">
        <f t="shared" si="160"/>
        <v>0</v>
      </c>
      <c r="AY329" s="452">
        <f t="shared" si="160"/>
        <v>0</v>
      </c>
      <c r="AZ329" s="452">
        <f t="shared" si="160"/>
        <v>0</v>
      </c>
      <c r="BA329" s="452">
        <f t="shared" si="160"/>
        <v>0</v>
      </c>
      <c r="BB329" s="452">
        <f t="shared" si="160"/>
        <v>0</v>
      </c>
      <c r="BC329" s="452">
        <f t="shared" si="160"/>
        <v>0</v>
      </c>
      <c r="BD329" s="452">
        <f t="shared" si="160"/>
        <v>0</v>
      </c>
      <c r="BE329" s="452">
        <f t="shared" si="160"/>
        <v>0</v>
      </c>
      <c r="BF329" s="452">
        <f t="shared" si="160"/>
        <v>0</v>
      </c>
      <c r="BG329" s="452">
        <f t="shared" si="160"/>
        <v>0</v>
      </c>
      <c r="BH329" s="452">
        <f t="shared" si="160"/>
        <v>0</v>
      </c>
      <c r="BI329" s="452">
        <f t="shared" si="160"/>
        <v>0</v>
      </c>
    </row>
    <row r="330" spans="1:61">
      <c r="A330" s="448"/>
      <c r="B330" s="470"/>
      <c r="C330" s="449"/>
      <c r="D330" s="450"/>
      <c r="E330" s="452" t="str">
        <f xml:space="preserve"> E$205</f>
        <v>Export incentive for export 2 to be paid to the network plus water control at PR24 (2017-18 FYA CPIH deflated)</v>
      </c>
      <c r="F330" s="121">
        <f t="shared" ref="F330:BI330" si="161" xml:space="preserve"> F$205</f>
        <v>0</v>
      </c>
      <c r="G330" s="452" t="str">
        <f t="shared" si="161"/>
        <v>£m</v>
      </c>
      <c r="H330" s="452">
        <f t="shared" si="161"/>
        <v>0</v>
      </c>
      <c r="I330" s="452">
        <f t="shared" si="161"/>
        <v>0</v>
      </c>
      <c r="J330" s="452">
        <f t="shared" si="161"/>
        <v>0</v>
      </c>
      <c r="K330" s="452">
        <f t="shared" si="161"/>
        <v>0</v>
      </c>
      <c r="L330" s="452">
        <f t="shared" si="161"/>
        <v>0</v>
      </c>
      <c r="M330" s="452">
        <f t="shared" si="161"/>
        <v>0</v>
      </c>
      <c r="N330" s="452">
        <f t="shared" si="161"/>
        <v>0</v>
      </c>
      <c r="O330" s="452">
        <f t="shared" si="161"/>
        <v>0</v>
      </c>
      <c r="P330" s="452">
        <f t="shared" si="161"/>
        <v>0</v>
      </c>
      <c r="Q330" s="452">
        <f t="shared" si="161"/>
        <v>0</v>
      </c>
      <c r="R330" s="452">
        <f t="shared" si="161"/>
        <v>0</v>
      </c>
      <c r="S330" s="452">
        <f t="shared" si="161"/>
        <v>0</v>
      </c>
      <c r="T330" s="452">
        <f t="shared" si="161"/>
        <v>0</v>
      </c>
      <c r="U330" s="452">
        <f t="shared" si="161"/>
        <v>0</v>
      </c>
      <c r="V330" s="452">
        <f t="shared" si="161"/>
        <v>0</v>
      </c>
      <c r="W330" s="452">
        <f t="shared" si="161"/>
        <v>0</v>
      </c>
      <c r="X330" s="452">
        <f t="shared" si="161"/>
        <v>0</v>
      </c>
      <c r="Y330" s="452">
        <f t="shared" si="161"/>
        <v>0</v>
      </c>
      <c r="Z330" s="452">
        <f t="shared" si="161"/>
        <v>0</v>
      </c>
      <c r="AA330" s="452">
        <f t="shared" si="161"/>
        <v>0</v>
      </c>
      <c r="AB330" s="452">
        <f t="shared" si="161"/>
        <v>0</v>
      </c>
      <c r="AC330" s="452">
        <f t="shared" si="161"/>
        <v>0</v>
      </c>
      <c r="AD330" s="452">
        <f t="shared" si="161"/>
        <v>0</v>
      </c>
      <c r="AE330" s="452">
        <f t="shared" si="161"/>
        <v>0</v>
      </c>
      <c r="AF330" s="452">
        <f t="shared" si="161"/>
        <v>0</v>
      </c>
      <c r="AG330" s="452">
        <f t="shared" si="161"/>
        <v>0</v>
      </c>
      <c r="AH330" s="452">
        <f t="shared" si="161"/>
        <v>0</v>
      </c>
      <c r="AI330" s="452">
        <f t="shared" si="161"/>
        <v>0</v>
      </c>
      <c r="AJ330" s="452">
        <f t="shared" si="161"/>
        <v>0</v>
      </c>
      <c r="AK330" s="452">
        <f t="shared" si="161"/>
        <v>0</v>
      </c>
      <c r="AL330" s="452">
        <f t="shared" si="161"/>
        <v>0</v>
      </c>
      <c r="AM330" s="452">
        <f t="shared" si="161"/>
        <v>0</v>
      </c>
      <c r="AN330" s="452">
        <f t="shared" si="161"/>
        <v>0</v>
      </c>
      <c r="AO330" s="452">
        <f t="shared" si="161"/>
        <v>0</v>
      </c>
      <c r="AP330" s="452">
        <f t="shared" si="161"/>
        <v>0</v>
      </c>
      <c r="AQ330" s="452">
        <f t="shared" si="161"/>
        <v>0</v>
      </c>
      <c r="AR330" s="452">
        <f t="shared" si="161"/>
        <v>0</v>
      </c>
      <c r="AS330" s="452">
        <f t="shared" si="161"/>
        <v>0</v>
      </c>
      <c r="AT330" s="452">
        <f t="shared" si="161"/>
        <v>0</v>
      </c>
      <c r="AU330" s="452">
        <f t="shared" si="161"/>
        <v>0</v>
      </c>
      <c r="AV330" s="452">
        <f t="shared" si="161"/>
        <v>0</v>
      </c>
      <c r="AW330" s="452">
        <f t="shared" si="161"/>
        <v>0</v>
      </c>
      <c r="AX330" s="452">
        <f t="shared" si="161"/>
        <v>0</v>
      </c>
      <c r="AY330" s="452">
        <f t="shared" si="161"/>
        <v>0</v>
      </c>
      <c r="AZ330" s="452">
        <f t="shared" si="161"/>
        <v>0</v>
      </c>
      <c r="BA330" s="452">
        <f t="shared" si="161"/>
        <v>0</v>
      </c>
      <c r="BB330" s="452">
        <f t="shared" si="161"/>
        <v>0</v>
      </c>
      <c r="BC330" s="452">
        <f t="shared" si="161"/>
        <v>0</v>
      </c>
      <c r="BD330" s="452">
        <f t="shared" si="161"/>
        <v>0</v>
      </c>
      <c r="BE330" s="452">
        <f t="shared" si="161"/>
        <v>0</v>
      </c>
      <c r="BF330" s="452">
        <f t="shared" si="161"/>
        <v>0</v>
      </c>
      <c r="BG330" s="452">
        <f t="shared" si="161"/>
        <v>0</v>
      </c>
      <c r="BH330" s="452">
        <f t="shared" si="161"/>
        <v>0</v>
      </c>
      <c r="BI330" s="452">
        <f t="shared" si="161"/>
        <v>0</v>
      </c>
    </row>
    <row r="331" spans="1:61">
      <c r="A331" s="448"/>
      <c r="B331" s="470"/>
      <c r="C331" s="449"/>
      <c r="D331" s="450"/>
      <c r="E331" s="452" t="str">
        <f xml:space="preserve"> E$302</f>
        <v>Export incentive for export 3 to be paid to the network plus water control at PR24 (2017-18 FYA CPIH deflated)</v>
      </c>
      <c r="F331" s="121">
        <f t="shared" ref="F331:BI331" si="162" xml:space="preserve"> F$302</f>
        <v>0</v>
      </c>
      <c r="G331" s="452" t="str">
        <f t="shared" si="162"/>
        <v>£m</v>
      </c>
      <c r="H331" s="452">
        <f t="shared" si="162"/>
        <v>0</v>
      </c>
      <c r="I331" s="452">
        <f t="shared" si="162"/>
        <v>0</v>
      </c>
      <c r="J331" s="452">
        <f t="shared" si="162"/>
        <v>0</v>
      </c>
      <c r="K331" s="452">
        <f t="shared" si="162"/>
        <v>0</v>
      </c>
      <c r="L331" s="452">
        <f t="shared" si="162"/>
        <v>0</v>
      </c>
      <c r="M331" s="452">
        <f t="shared" si="162"/>
        <v>0</v>
      </c>
      <c r="N331" s="452">
        <f t="shared" si="162"/>
        <v>0</v>
      </c>
      <c r="O331" s="452">
        <f t="shared" si="162"/>
        <v>0</v>
      </c>
      <c r="P331" s="452">
        <f t="shared" si="162"/>
        <v>0</v>
      </c>
      <c r="Q331" s="452">
        <f t="shared" si="162"/>
        <v>0</v>
      </c>
      <c r="R331" s="452">
        <f t="shared" si="162"/>
        <v>0</v>
      </c>
      <c r="S331" s="452">
        <f t="shared" si="162"/>
        <v>0</v>
      </c>
      <c r="T331" s="452">
        <f t="shared" si="162"/>
        <v>0</v>
      </c>
      <c r="U331" s="452">
        <f t="shared" si="162"/>
        <v>0</v>
      </c>
      <c r="V331" s="452">
        <f t="shared" si="162"/>
        <v>0</v>
      </c>
      <c r="W331" s="452">
        <f t="shared" si="162"/>
        <v>0</v>
      </c>
      <c r="X331" s="452">
        <f t="shared" si="162"/>
        <v>0</v>
      </c>
      <c r="Y331" s="452">
        <f t="shared" si="162"/>
        <v>0</v>
      </c>
      <c r="Z331" s="452">
        <f t="shared" si="162"/>
        <v>0</v>
      </c>
      <c r="AA331" s="452">
        <f t="shared" si="162"/>
        <v>0</v>
      </c>
      <c r="AB331" s="452">
        <f t="shared" si="162"/>
        <v>0</v>
      </c>
      <c r="AC331" s="452">
        <f t="shared" si="162"/>
        <v>0</v>
      </c>
      <c r="AD331" s="452">
        <f t="shared" si="162"/>
        <v>0</v>
      </c>
      <c r="AE331" s="452">
        <f t="shared" si="162"/>
        <v>0</v>
      </c>
      <c r="AF331" s="452">
        <f t="shared" si="162"/>
        <v>0</v>
      </c>
      <c r="AG331" s="452">
        <f t="shared" si="162"/>
        <v>0</v>
      </c>
      <c r="AH331" s="452">
        <f t="shared" si="162"/>
        <v>0</v>
      </c>
      <c r="AI331" s="452">
        <f t="shared" si="162"/>
        <v>0</v>
      </c>
      <c r="AJ331" s="452">
        <f t="shared" si="162"/>
        <v>0</v>
      </c>
      <c r="AK331" s="452">
        <f t="shared" si="162"/>
        <v>0</v>
      </c>
      <c r="AL331" s="452">
        <f t="shared" si="162"/>
        <v>0</v>
      </c>
      <c r="AM331" s="452">
        <f t="shared" si="162"/>
        <v>0</v>
      </c>
      <c r="AN331" s="452">
        <f t="shared" si="162"/>
        <v>0</v>
      </c>
      <c r="AO331" s="452">
        <f t="shared" si="162"/>
        <v>0</v>
      </c>
      <c r="AP331" s="452">
        <f t="shared" si="162"/>
        <v>0</v>
      </c>
      <c r="AQ331" s="452">
        <f t="shared" si="162"/>
        <v>0</v>
      </c>
      <c r="AR331" s="452">
        <f t="shared" si="162"/>
        <v>0</v>
      </c>
      <c r="AS331" s="452">
        <f t="shared" si="162"/>
        <v>0</v>
      </c>
      <c r="AT331" s="452">
        <f t="shared" si="162"/>
        <v>0</v>
      </c>
      <c r="AU331" s="452">
        <f t="shared" si="162"/>
        <v>0</v>
      </c>
      <c r="AV331" s="452">
        <f t="shared" si="162"/>
        <v>0</v>
      </c>
      <c r="AW331" s="452">
        <f t="shared" si="162"/>
        <v>0</v>
      </c>
      <c r="AX331" s="452">
        <f t="shared" si="162"/>
        <v>0</v>
      </c>
      <c r="AY331" s="452">
        <f t="shared" si="162"/>
        <v>0</v>
      </c>
      <c r="AZ331" s="452">
        <f t="shared" si="162"/>
        <v>0</v>
      </c>
      <c r="BA331" s="452">
        <f t="shared" si="162"/>
        <v>0</v>
      </c>
      <c r="BB331" s="452">
        <f t="shared" si="162"/>
        <v>0</v>
      </c>
      <c r="BC331" s="452">
        <f t="shared" si="162"/>
        <v>0</v>
      </c>
      <c r="BD331" s="452">
        <f t="shared" si="162"/>
        <v>0</v>
      </c>
      <c r="BE331" s="452">
        <f t="shared" si="162"/>
        <v>0</v>
      </c>
      <c r="BF331" s="452">
        <f t="shared" si="162"/>
        <v>0</v>
      </c>
      <c r="BG331" s="452">
        <f t="shared" si="162"/>
        <v>0</v>
      </c>
      <c r="BH331" s="452">
        <f t="shared" si="162"/>
        <v>0</v>
      </c>
      <c r="BI331" s="452">
        <f t="shared" si="162"/>
        <v>0</v>
      </c>
    </row>
    <row r="332" spans="1:61">
      <c r="A332" s="448"/>
      <c r="B332" s="470"/>
      <c r="C332" s="449"/>
      <c r="D332" s="450"/>
      <c r="E332" s="507" t="s">
        <v>294</v>
      </c>
      <c r="F332" s="389">
        <f xml:space="preserve"> SUM( F329:F331 )</f>
        <v>0</v>
      </c>
      <c r="G332" s="507" t="s">
        <v>105</v>
      </c>
      <c r="H332" s="452"/>
      <c r="I332" s="452"/>
      <c r="J332" s="452"/>
      <c r="K332" s="452"/>
      <c r="L332" s="452"/>
      <c r="M332" s="452"/>
      <c r="N332" s="452"/>
      <c r="O332" s="452"/>
      <c r="P332" s="452"/>
      <c r="Q332" s="452"/>
      <c r="R332" s="452"/>
      <c r="S332" s="452"/>
      <c r="T332" s="452"/>
      <c r="U332" s="452"/>
      <c r="V332" s="452"/>
      <c r="W332" s="452"/>
      <c r="X332" s="452"/>
      <c r="Y332" s="452"/>
      <c r="Z332" s="452"/>
      <c r="AA332" s="452"/>
      <c r="AB332" s="452"/>
      <c r="AC332" s="452"/>
      <c r="AD332" s="452"/>
      <c r="AE332" s="452"/>
      <c r="AF332" s="452"/>
      <c r="AG332" s="452"/>
      <c r="AH332" s="452"/>
      <c r="AI332" s="452"/>
      <c r="AJ332" s="452"/>
      <c r="AK332" s="452"/>
      <c r="AL332" s="452"/>
      <c r="AM332" s="452"/>
      <c r="AN332" s="452"/>
      <c r="AO332" s="452"/>
      <c r="AP332" s="452"/>
      <c r="AQ332" s="452"/>
      <c r="AR332" s="452"/>
      <c r="AS332" s="452"/>
      <c r="AT332" s="452"/>
      <c r="AU332" s="452"/>
      <c r="AV332" s="452"/>
      <c r="AW332" s="452"/>
      <c r="AX332" s="452"/>
      <c r="AY332" s="452"/>
      <c r="AZ332" s="452"/>
      <c r="BA332" s="452"/>
      <c r="BB332" s="452"/>
      <c r="BC332" s="452"/>
      <c r="BD332" s="452"/>
      <c r="BE332" s="452"/>
      <c r="BF332" s="452"/>
      <c r="BG332" s="452"/>
      <c r="BH332" s="452"/>
      <c r="BI332" s="452"/>
    </row>
    <row r="333" spans="1:61">
      <c r="A333" s="448"/>
      <c r="B333" s="470"/>
      <c r="C333" s="449"/>
      <c r="D333" s="450"/>
      <c r="E333" s="452"/>
      <c r="F333" s="121"/>
      <c r="G333" s="452"/>
      <c r="H333" s="452"/>
      <c r="I333" s="452"/>
      <c r="J333" s="452"/>
      <c r="K333" s="452"/>
      <c r="L333" s="452"/>
      <c r="M333" s="452"/>
      <c r="N333" s="452"/>
      <c r="O333" s="452"/>
      <c r="P333" s="452"/>
      <c r="Q333" s="452"/>
      <c r="R333" s="452"/>
      <c r="S333" s="452"/>
      <c r="T333" s="452"/>
      <c r="U333" s="452"/>
      <c r="V333" s="452"/>
      <c r="W333" s="452"/>
      <c r="X333" s="452"/>
      <c r="Y333" s="452"/>
      <c r="Z333" s="452"/>
      <c r="AA333" s="452"/>
      <c r="AB333" s="452"/>
      <c r="AC333" s="452"/>
      <c r="AD333" s="452"/>
      <c r="AE333" s="452"/>
      <c r="AF333" s="452"/>
      <c r="AG333" s="452"/>
      <c r="AH333" s="452"/>
      <c r="AI333" s="452"/>
      <c r="AJ333" s="452"/>
      <c r="AK333" s="452"/>
      <c r="AL333" s="452"/>
      <c r="AM333" s="452"/>
      <c r="AN333" s="452"/>
      <c r="AO333" s="452"/>
      <c r="AP333" s="452"/>
      <c r="AQ333" s="452"/>
      <c r="AR333" s="452"/>
      <c r="AS333" s="452"/>
      <c r="AT333" s="452"/>
      <c r="AU333" s="452"/>
      <c r="AV333" s="452"/>
      <c r="AW333" s="452"/>
      <c r="AX333" s="452"/>
      <c r="AY333" s="452"/>
      <c r="AZ333" s="452"/>
      <c r="BA333" s="452"/>
      <c r="BB333" s="452"/>
      <c r="BC333" s="452"/>
      <c r="BD333" s="452"/>
      <c r="BE333" s="452"/>
      <c r="BF333" s="452"/>
      <c r="BG333" s="452"/>
      <c r="BH333" s="452"/>
      <c r="BI333" s="452"/>
    </row>
    <row r="334" spans="1:61">
      <c r="A334" s="448"/>
      <c r="B334" s="470"/>
      <c r="C334" s="449"/>
      <c r="D334" s="450"/>
      <c r="E334" s="452" t="str">
        <f xml:space="preserve"> E$112</f>
        <v>Export incentive for export 1 to be paid to the water resources control after PR24 (2017-18 FYA CPIH deflated)</v>
      </c>
      <c r="F334" s="121">
        <f t="shared" ref="F334:BI334" si="163" xml:space="preserve"> F$112</f>
        <v>0</v>
      </c>
      <c r="G334" s="452" t="str">
        <f t="shared" si="163"/>
        <v>£m</v>
      </c>
      <c r="H334" s="452">
        <f t="shared" si="163"/>
        <v>0</v>
      </c>
      <c r="I334" s="452">
        <f t="shared" si="163"/>
        <v>0</v>
      </c>
      <c r="J334" s="452">
        <f t="shared" si="163"/>
        <v>0</v>
      </c>
      <c r="K334" s="452">
        <f t="shared" si="163"/>
        <v>0</v>
      </c>
      <c r="L334" s="452">
        <f t="shared" si="163"/>
        <v>0</v>
      </c>
      <c r="M334" s="452">
        <f t="shared" si="163"/>
        <v>0</v>
      </c>
      <c r="N334" s="452">
        <f t="shared" si="163"/>
        <v>0</v>
      </c>
      <c r="O334" s="452">
        <f t="shared" si="163"/>
        <v>0</v>
      </c>
      <c r="P334" s="452">
        <f t="shared" si="163"/>
        <v>0</v>
      </c>
      <c r="Q334" s="452">
        <f t="shared" si="163"/>
        <v>0</v>
      </c>
      <c r="R334" s="452">
        <f t="shared" si="163"/>
        <v>0</v>
      </c>
      <c r="S334" s="452">
        <f t="shared" si="163"/>
        <v>0</v>
      </c>
      <c r="T334" s="452">
        <f t="shared" si="163"/>
        <v>0</v>
      </c>
      <c r="U334" s="452">
        <f t="shared" si="163"/>
        <v>0</v>
      </c>
      <c r="V334" s="452">
        <f t="shared" si="163"/>
        <v>0</v>
      </c>
      <c r="W334" s="452">
        <f t="shared" si="163"/>
        <v>0</v>
      </c>
      <c r="X334" s="452">
        <f t="shared" si="163"/>
        <v>0</v>
      </c>
      <c r="Y334" s="452">
        <f t="shared" si="163"/>
        <v>0</v>
      </c>
      <c r="Z334" s="452">
        <f t="shared" si="163"/>
        <v>0</v>
      </c>
      <c r="AA334" s="452">
        <f t="shared" si="163"/>
        <v>0</v>
      </c>
      <c r="AB334" s="452">
        <f t="shared" si="163"/>
        <v>0</v>
      </c>
      <c r="AC334" s="452">
        <f t="shared" si="163"/>
        <v>0</v>
      </c>
      <c r="AD334" s="452">
        <f t="shared" si="163"/>
        <v>0</v>
      </c>
      <c r="AE334" s="452">
        <f t="shared" si="163"/>
        <v>0</v>
      </c>
      <c r="AF334" s="452">
        <f t="shared" si="163"/>
        <v>0</v>
      </c>
      <c r="AG334" s="452">
        <f t="shared" si="163"/>
        <v>0</v>
      </c>
      <c r="AH334" s="452">
        <f t="shared" si="163"/>
        <v>0</v>
      </c>
      <c r="AI334" s="452">
        <f t="shared" si="163"/>
        <v>0</v>
      </c>
      <c r="AJ334" s="452">
        <f t="shared" si="163"/>
        <v>0</v>
      </c>
      <c r="AK334" s="452">
        <f t="shared" si="163"/>
        <v>0</v>
      </c>
      <c r="AL334" s="452">
        <f t="shared" si="163"/>
        <v>0</v>
      </c>
      <c r="AM334" s="452">
        <f t="shared" si="163"/>
        <v>0</v>
      </c>
      <c r="AN334" s="452">
        <f t="shared" si="163"/>
        <v>0</v>
      </c>
      <c r="AO334" s="452">
        <f t="shared" si="163"/>
        <v>0</v>
      </c>
      <c r="AP334" s="452">
        <f t="shared" si="163"/>
        <v>0</v>
      </c>
      <c r="AQ334" s="452">
        <f t="shared" si="163"/>
        <v>0</v>
      </c>
      <c r="AR334" s="452">
        <f t="shared" si="163"/>
        <v>0</v>
      </c>
      <c r="AS334" s="452">
        <f t="shared" si="163"/>
        <v>0</v>
      </c>
      <c r="AT334" s="452">
        <f t="shared" si="163"/>
        <v>0</v>
      </c>
      <c r="AU334" s="452">
        <f t="shared" si="163"/>
        <v>0</v>
      </c>
      <c r="AV334" s="452">
        <f t="shared" si="163"/>
        <v>0</v>
      </c>
      <c r="AW334" s="452">
        <f t="shared" si="163"/>
        <v>0</v>
      </c>
      <c r="AX334" s="452">
        <f t="shared" si="163"/>
        <v>0</v>
      </c>
      <c r="AY334" s="452">
        <f t="shared" si="163"/>
        <v>0</v>
      </c>
      <c r="AZ334" s="452">
        <f t="shared" si="163"/>
        <v>0</v>
      </c>
      <c r="BA334" s="452">
        <f t="shared" si="163"/>
        <v>0</v>
      </c>
      <c r="BB334" s="452">
        <f t="shared" si="163"/>
        <v>0</v>
      </c>
      <c r="BC334" s="452">
        <f t="shared" si="163"/>
        <v>0</v>
      </c>
      <c r="BD334" s="452">
        <f t="shared" si="163"/>
        <v>0</v>
      </c>
      <c r="BE334" s="452">
        <f t="shared" si="163"/>
        <v>0</v>
      </c>
      <c r="BF334" s="452">
        <f t="shared" si="163"/>
        <v>0</v>
      </c>
      <c r="BG334" s="452">
        <f t="shared" si="163"/>
        <v>0</v>
      </c>
      <c r="BH334" s="452">
        <f t="shared" si="163"/>
        <v>0</v>
      </c>
      <c r="BI334" s="452">
        <f t="shared" si="163"/>
        <v>0</v>
      </c>
    </row>
    <row r="335" spans="1:61">
      <c r="A335" s="448"/>
      <c r="B335" s="470"/>
      <c r="C335" s="449"/>
      <c r="D335" s="450"/>
      <c r="E335" s="452" t="str">
        <f xml:space="preserve"> E$209</f>
        <v>Export incentive for export 2 to be paid to the water resources control after PR24 (2017-18 FYA CPIH deflated)</v>
      </c>
      <c r="F335" s="121">
        <f t="shared" ref="F335:BI335" si="164" xml:space="preserve"> F$209</f>
        <v>0</v>
      </c>
      <c r="G335" s="452" t="str">
        <f t="shared" si="164"/>
        <v>£m</v>
      </c>
      <c r="H335" s="452">
        <f t="shared" si="164"/>
        <v>0</v>
      </c>
      <c r="I335" s="452">
        <f t="shared" si="164"/>
        <v>0</v>
      </c>
      <c r="J335" s="452">
        <f t="shared" si="164"/>
        <v>0</v>
      </c>
      <c r="K335" s="452">
        <f t="shared" si="164"/>
        <v>0</v>
      </c>
      <c r="L335" s="452">
        <f t="shared" si="164"/>
        <v>0</v>
      </c>
      <c r="M335" s="452">
        <f t="shared" si="164"/>
        <v>0</v>
      </c>
      <c r="N335" s="452">
        <f t="shared" si="164"/>
        <v>0</v>
      </c>
      <c r="O335" s="452">
        <f t="shared" si="164"/>
        <v>0</v>
      </c>
      <c r="P335" s="452">
        <f t="shared" si="164"/>
        <v>0</v>
      </c>
      <c r="Q335" s="452">
        <f t="shared" si="164"/>
        <v>0</v>
      </c>
      <c r="R335" s="452">
        <f t="shared" si="164"/>
        <v>0</v>
      </c>
      <c r="S335" s="452">
        <f t="shared" si="164"/>
        <v>0</v>
      </c>
      <c r="T335" s="452">
        <f t="shared" si="164"/>
        <v>0</v>
      </c>
      <c r="U335" s="452">
        <f t="shared" si="164"/>
        <v>0</v>
      </c>
      <c r="V335" s="452">
        <f t="shared" si="164"/>
        <v>0</v>
      </c>
      <c r="W335" s="452">
        <f t="shared" si="164"/>
        <v>0</v>
      </c>
      <c r="X335" s="452">
        <f t="shared" si="164"/>
        <v>0</v>
      </c>
      <c r="Y335" s="452">
        <f t="shared" si="164"/>
        <v>0</v>
      </c>
      <c r="Z335" s="452">
        <f t="shared" si="164"/>
        <v>0</v>
      </c>
      <c r="AA335" s="452">
        <f t="shared" si="164"/>
        <v>0</v>
      </c>
      <c r="AB335" s="452">
        <f t="shared" si="164"/>
        <v>0</v>
      </c>
      <c r="AC335" s="452">
        <f t="shared" si="164"/>
        <v>0</v>
      </c>
      <c r="AD335" s="452">
        <f t="shared" si="164"/>
        <v>0</v>
      </c>
      <c r="AE335" s="452">
        <f t="shared" si="164"/>
        <v>0</v>
      </c>
      <c r="AF335" s="452">
        <f t="shared" si="164"/>
        <v>0</v>
      </c>
      <c r="AG335" s="452">
        <f t="shared" si="164"/>
        <v>0</v>
      </c>
      <c r="AH335" s="452">
        <f t="shared" si="164"/>
        <v>0</v>
      </c>
      <c r="AI335" s="452">
        <f t="shared" si="164"/>
        <v>0</v>
      </c>
      <c r="AJ335" s="452">
        <f t="shared" si="164"/>
        <v>0</v>
      </c>
      <c r="AK335" s="452">
        <f t="shared" si="164"/>
        <v>0</v>
      </c>
      <c r="AL335" s="452">
        <f t="shared" si="164"/>
        <v>0</v>
      </c>
      <c r="AM335" s="452">
        <f t="shared" si="164"/>
        <v>0</v>
      </c>
      <c r="AN335" s="452">
        <f t="shared" si="164"/>
        <v>0</v>
      </c>
      <c r="AO335" s="452">
        <f t="shared" si="164"/>
        <v>0</v>
      </c>
      <c r="AP335" s="452">
        <f t="shared" si="164"/>
        <v>0</v>
      </c>
      <c r="AQ335" s="452">
        <f t="shared" si="164"/>
        <v>0</v>
      </c>
      <c r="AR335" s="452">
        <f t="shared" si="164"/>
        <v>0</v>
      </c>
      <c r="AS335" s="452">
        <f t="shared" si="164"/>
        <v>0</v>
      </c>
      <c r="AT335" s="452">
        <f t="shared" si="164"/>
        <v>0</v>
      </c>
      <c r="AU335" s="452">
        <f t="shared" si="164"/>
        <v>0</v>
      </c>
      <c r="AV335" s="452">
        <f t="shared" si="164"/>
        <v>0</v>
      </c>
      <c r="AW335" s="452">
        <f t="shared" si="164"/>
        <v>0</v>
      </c>
      <c r="AX335" s="452">
        <f t="shared" si="164"/>
        <v>0</v>
      </c>
      <c r="AY335" s="452">
        <f t="shared" si="164"/>
        <v>0</v>
      </c>
      <c r="AZ335" s="452">
        <f t="shared" si="164"/>
        <v>0</v>
      </c>
      <c r="BA335" s="452">
        <f t="shared" si="164"/>
        <v>0</v>
      </c>
      <c r="BB335" s="452">
        <f t="shared" si="164"/>
        <v>0</v>
      </c>
      <c r="BC335" s="452">
        <f t="shared" si="164"/>
        <v>0</v>
      </c>
      <c r="BD335" s="452">
        <f t="shared" si="164"/>
        <v>0</v>
      </c>
      <c r="BE335" s="452">
        <f t="shared" si="164"/>
        <v>0</v>
      </c>
      <c r="BF335" s="452">
        <f t="shared" si="164"/>
        <v>0</v>
      </c>
      <c r="BG335" s="452">
        <f t="shared" si="164"/>
        <v>0</v>
      </c>
      <c r="BH335" s="452">
        <f t="shared" si="164"/>
        <v>0</v>
      </c>
      <c r="BI335" s="452">
        <f t="shared" si="164"/>
        <v>0</v>
      </c>
    </row>
    <row r="336" spans="1:61">
      <c r="A336" s="448"/>
      <c r="B336" s="470"/>
      <c r="C336" s="449"/>
      <c r="D336" s="450"/>
      <c r="E336" s="452" t="str">
        <f t="shared" ref="E336:AJ336" si="165" xml:space="preserve"> E$306</f>
        <v>Export incentive for export 3 to be paid to the water resources control after PR24 (2017-18 FYA CPIH deflated)</v>
      </c>
      <c r="F336" s="121">
        <f t="shared" si="165"/>
        <v>0</v>
      </c>
      <c r="G336" s="452" t="str">
        <f t="shared" si="165"/>
        <v>£m</v>
      </c>
      <c r="H336" s="452">
        <f t="shared" si="165"/>
        <v>0</v>
      </c>
      <c r="I336" s="452">
        <f t="shared" si="165"/>
        <v>0</v>
      </c>
      <c r="J336" s="452">
        <f t="shared" si="165"/>
        <v>0</v>
      </c>
      <c r="K336" s="452">
        <f t="shared" si="165"/>
        <v>0</v>
      </c>
      <c r="L336" s="452">
        <f t="shared" si="165"/>
        <v>0</v>
      </c>
      <c r="M336" s="452">
        <f t="shared" si="165"/>
        <v>0</v>
      </c>
      <c r="N336" s="452">
        <f t="shared" si="165"/>
        <v>0</v>
      </c>
      <c r="O336" s="452">
        <f t="shared" si="165"/>
        <v>0</v>
      </c>
      <c r="P336" s="452">
        <f t="shared" si="165"/>
        <v>0</v>
      </c>
      <c r="Q336" s="452">
        <f t="shared" si="165"/>
        <v>0</v>
      </c>
      <c r="R336" s="452">
        <f t="shared" si="165"/>
        <v>0</v>
      </c>
      <c r="S336" s="452">
        <f t="shared" si="165"/>
        <v>0</v>
      </c>
      <c r="T336" s="452">
        <f t="shared" si="165"/>
        <v>0</v>
      </c>
      <c r="U336" s="452">
        <f t="shared" si="165"/>
        <v>0</v>
      </c>
      <c r="V336" s="452">
        <f t="shared" si="165"/>
        <v>0</v>
      </c>
      <c r="W336" s="452">
        <f t="shared" si="165"/>
        <v>0</v>
      </c>
      <c r="X336" s="452">
        <f t="shared" si="165"/>
        <v>0</v>
      </c>
      <c r="Y336" s="452">
        <f t="shared" si="165"/>
        <v>0</v>
      </c>
      <c r="Z336" s="452">
        <f t="shared" si="165"/>
        <v>0</v>
      </c>
      <c r="AA336" s="452">
        <f t="shared" si="165"/>
        <v>0</v>
      </c>
      <c r="AB336" s="452">
        <f t="shared" si="165"/>
        <v>0</v>
      </c>
      <c r="AC336" s="452">
        <f t="shared" si="165"/>
        <v>0</v>
      </c>
      <c r="AD336" s="452">
        <f t="shared" si="165"/>
        <v>0</v>
      </c>
      <c r="AE336" s="452">
        <f t="shared" si="165"/>
        <v>0</v>
      </c>
      <c r="AF336" s="452">
        <f t="shared" si="165"/>
        <v>0</v>
      </c>
      <c r="AG336" s="452">
        <f t="shared" si="165"/>
        <v>0</v>
      </c>
      <c r="AH336" s="452">
        <f t="shared" si="165"/>
        <v>0</v>
      </c>
      <c r="AI336" s="452">
        <f t="shared" si="165"/>
        <v>0</v>
      </c>
      <c r="AJ336" s="452">
        <f t="shared" si="165"/>
        <v>0</v>
      </c>
      <c r="AK336" s="452">
        <f t="shared" ref="AK336:BI336" si="166" xml:space="preserve"> AK$306</f>
        <v>0</v>
      </c>
      <c r="AL336" s="452">
        <f t="shared" si="166"/>
        <v>0</v>
      </c>
      <c r="AM336" s="452">
        <f t="shared" si="166"/>
        <v>0</v>
      </c>
      <c r="AN336" s="452">
        <f t="shared" si="166"/>
        <v>0</v>
      </c>
      <c r="AO336" s="452">
        <f t="shared" si="166"/>
        <v>0</v>
      </c>
      <c r="AP336" s="452">
        <f t="shared" si="166"/>
        <v>0</v>
      </c>
      <c r="AQ336" s="452">
        <f t="shared" si="166"/>
        <v>0</v>
      </c>
      <c r="AR336" s="452">
        <f t="shared" si="166"/>
        <v>0</v>
      </c>
      <c r="AS336" s="452">
        <f t="shared" si="166"/>
        <v>0</v>
      </c>
      <c r="AT336" s="452">
        <f t="shared" si="166"/>
        <v>0</v>
      </c>
      <c r="AU336" s="452">
        <f t="shared" si="166"/>
        <v>0</v>
      </c>
      <c r="AV336" s="452">
        <f t="shared" si="166"/>
        <v>0</v>
      </c>
      <c r="AW336" s="452">
        <f t="shared" si="166"/>
        <v>0</v>
      </c>
      <c r="AX336" s="452">
        <f t="shared" si="166"/>
        <v>0</v>
      </c>
      <c r="AY336" s="452">
        <f t="shared" si="166"/>
        <v>0</v>
      </c>
      <c r="AZ336" s="452">
        <f t="shared" si="166"/>
        <v>0</v>
      </c>
      <c r="BA336" s="452">
        <f t="shared" si="166"/>
        <v>0</v>
      </c>
      <c r="BB336" s="452">
        <f t="shared" si="166"/>
        <v>0</v>
      </c>
      <c r="BC336" s="452">
        <f t="shared" si="166"/>
        <v>0</v>
      </c>
      <c r="BD336" s="452">
        <f t="shared" si="166"/>
        <v>0</v>
      </c>
      <c r="BE336" s="452">
        <f t="shared" si="166"/>
        <v>0</v>
      </c>
      <c r="BF336" s="452">
        <f t="shared" si="166"/>
        <v>0</v>
      </c>
      <c r="BG336" s="452">
        <f t="shared" si="166"/>
        <v>0</v>
      </c>
      <c r="BH336" s="452">
        <f t="shared" si="166"/>
        <v>0</v>
      </c>
      <c r="BI336" s="452">
        <f t="shared" si="166"/>
        <v>0</v>
      </c>
    </row>
    <row r="337" spans="1:61">
      <c r="A337" s="448"/>
      <c r="B337" s="470"/>
      <c r="C337" s="449"/>
      <c r="D337" s="450"/>
      <c r="E337" s="507" t="s">
        <v>295</v>
      </c>
      <c r="F337" s="389">
        <f xml:space="preserve"> SUM( F334:F336 )</f>
        <v>0</v>
      </c>
      <c r="G337" s="507" t="s">
        <v>105</v>
      </c>
      <c r="H337" s="452"/>
      <c r="I337" s="452"/>
      <c r="J337" s="452"/>
      <c r="K337" s="452"/>
      <c r="L337" s="452"/>
      <c r="M337" s="452"/>
      <c r="N337" s="452"/>
      <c r="O337" s="452"/>
      <c r="P337" s="452"/>
      <c r="Q337" s="452"/>
      <c r="R337" s="452"/>
      <c r="S337" s="452"/>
      <c r="T337" s="452"/>
      <c r="U337" s="452"/>
      <c r="V337" s="452"/>
      <c r="W337" s="452"/>
      <c r="X337" s="452"/>
      <c r="Y337" s="452"/>
      <c r="Z337" s="452"/>
      <c r="AA337" s="452"/>
      <c r="AB337" s="452"/>
      <c r="AC337" s="452"/>
      <c r="AD337" s="452"/>
      <c r="AE337" s="452"/>
      <c r="AF337" s="452"/>
      <c r="AG337" s="452"/>
      <c r="AH337" s="452"/>
      <c r="AI337" s="452"/>
      <c r="AJ337" s="452"/>
      <c r="AK337" s="452"/>
      <c r="AL337" s="452"/>
      <c r="AM337" s="452"/>
      <c r="AN337" s="452"/>
      <c r="AO337" s="452"/>
      <c r="AP337" s="452"/>
      <c r="AQ337" s="452"/>
      <c r="AR337" s="452"/>
      <c r="AS337" s="452"/>
      <c r="AT337" s="452"/>
      <c r="AU337" s="452"/>
      <c r="AV337" s="452"/>
      <c r="AW337" s="452"/>
      <c r="AX337" s="452"/>
      <c r="AY337" s="452"/>
      <c r="AZ337" s="452"/>
      <c r="BA337" s="452"/>
      <c r="BB337" s="452"/>
      <c r="BC337" s="452"/>
      <c r="BD337" s="452"/>
      <c r="BE337" s="452"/>
      <c r="BF337" s="452"/>
      <c r="BG337" s="452"/>
      <c r="BH337" s="452"/>
      <c r="BI337" s="452"/>
    </row>
    <row r="338" spans="1:61">
      <c r="A338" s="448"/>
      <c r="B338" s="470"/>
      <c r="C338" s="449"/>
      <c r="D338" s="450"/>
      <c r="E338" s="452"/>
      <c r="F338" s="121"/>
      <c r="G338" s="452"/>
      <c r="H338" s="452"/>
      <c r="I338" s="452"/>
      <c r="J338" s="452"/>
      <c r="K338" s="452"/>
      <c r="L338" s="452"/>
      <c r="M338" s="452"/>
      <c r="N338" s="452"/>
      <c r="O338" s="452"/>
      <c r="P338" s="452"/>
      <c r="Q338" s="452"/>
      <c r="R338" s="452"/>
      <c r="S338" s="452"/>
      <c r="T338" s="452"/>
      <c r="U338" s="452"/>
      <c r="V338" s="452"/>
      <c r="W338" s="452"/>
      <c r="X338" s="452"/>
      <c r="Y338" s="452"/>
      <c r="Z338" s="452"/>
      <c r="AA338" s="452"/>
      <c r="AB338" s="452"/>
      <c r="AC338" s="452"/>
      <c r="AD338" s="452"/>
      <c r="AE338" s="452"/>
      <c r="AF338" s="452"/>
      <c r="AG338" s="452"/>
      <c r="AH338" s="452"/>
      <c r="AI338" s="452"/>
      <c r="AJ338" s="452"/>
      <c r="AK338" s="452"/>
      <c r="AL338" s="452"/>
      <c r="AM338" s="452"/>
      <c r="AN338" s="452"/>
      <c r="AO338" s="452"/>
      <c r="AP338" s="452"/>
      <c r="AQ338" s="452"/>
      <c r="AR338" s="452"/>
      <c r="AS338" s="452"/>
      <c r="AT338" s="452"/>
      <c r="AU338" s="452"/>
      <c r="AV338" s="452"/>
      <c r="AW338" s="452"/>
      <c r="AX338" s="452"/>
      <c r="AY338" s="452"/>
      <c r="AZ338" s="452"/>
      <c r="BA338" s="452"/>
      <c r="BB338" s="452"/>
      <c r="BC338" s="452"/>
      <c r="BD338" s="452"/>
      <c r="BE338" s="452"/>
      <c r="BF338" s="452"/>
      <c r="BG338" s="452"/>
      <c r="BH338" s="452"/>
      <c r="BI338" s="452"/>
    </row>
    <row r="339" spans="1:61">
      <c r="A339" s="448"/>
      <c r="B339" s="470"/>
      <c r="C339" s="449"/>
      <c r="D339" s="450"/>
      <c r="E339" s="452" t="str">
        <f xml:space="preserve"> E$116</f>
        <v>Export incentive for export 1 to be paid to the network plus water control after PR24 (2017-18 FYA CPIH deflated)</v>
      </c>
      <c r="F339" s="121">
        <f t="shared" ref="F339:BI339" si="167" xml:space="preserve"> F$116</f>
        <v>0</v>
      </c>
      <c r="G339" s="452" t="str">
        <f t="shared" si="167"/>
        <v>£m</v>
      </c>
      <c r="H339" s="452">
        <f t="shared" si="167"/>
        <v>0</v>
      </c>
      <c r="I339" s="452">
        <f t="shared" si="167"/>
        <v>0</v>
      </c>
      <c r="J339" s="452">
        <f t="shared" si="167"/>
        <v>0</v>
      </c>
      <c r="K339" s="452">
        <f t="shared" si="167"/>
        <v>0</v>
      </c>
      <c r="L339" s="452">
        <f t="shared" si="167"/>
        <v>0</v>
      </c>
      <c r="M339" s="452">
        <f t="shared" si="167"/>
        <v>0</v>
      </c>
      <c r="N339" s="452">
        <f t="shared" si="167"/>
        <v>0</v>
      </c>
      <c r="O339" s="452">
        <f t="shared" si="167"/>
        <v>0</v>
      </c>
      <c r="P339" s="452">
        <f t="shared" si="167"/>
        <v>0</v>
      </c>
      <c r="Q339" s="452">
        <f t="shared" si="167"/>
        <v>0</v>
      </c>
      <c r="R339" s="452">
        <f t="shared" si="167"/>
        <v>0</v>
      </c>
      <c r="S339" s="452">
        <f t="shared" si="167"/>
        <v>0</v>
      </c>
      <c r="T339" s="452">
        <f t="shared" si="167"/>
        <v>0</v>
      </c>
      <c r="U339" s="452">
        <f t="shared" si="167"/>
        <v>0</v>
      </c>
      <c r="V339" s="452">
        <f t="shared" si="167"/>
        <v>0</v>
      </c>
      <c r="W339" s="452">
        <f t="shared" si="167"/>
        <v>0</v>
      </c>
      <c r="X339" s="452">
        <f t="shared" si="167"/>
        <v>0</v>
      </c>
      <c r="Y339" s="452">
        <f t="shared" si="167"/>
        <v>0</v>
      </c>
      <c r="Z339" s="452">
        <f t="shared" si="167"/>
        <v>0</v>
      </c>
      <c r="AA339" s="452">
        <f t="shared" si="167"/>
        <v>0</v>
      </c>
      <c r="AB339" s="452">
        <f t="shared" si="167"/>
        <v>0</v>
      </c>
      <c r="AC339" s="452">
        <f t="shared" si="167"/>
        <v>0</v>
      </c>
      <c r="AD339" s="452">
        <f t="shared" si="167"/>
        <v>0</v>
      </c>
      <c r="AE339" s="452">
        <f t="shared" si="167"/>
        <v>0</v>
      </c>
      <c r="AF339" s="452">
        <f t="shared" si="167"/>
        <v>0</v>
      </c>
      <c r="AG339" s="452">
        <f t="shared" si="167"/>
        <v>0</v>
      </c>
      <c r="AH339" s="452">
        <f t="shared" si="167"/>
        <v>0</v>
      </c>
      <c r="AI339" s="452">
        <f t="shared" si="167"/>
        <v>0</v>
      </c>
      <c r="AJ339" s="452">
        <f t="shared" si="167"/>
        <v>0</v>
      </c>
      <c r="AK339" s="452">
        <f t="shared" si="167"/>
        <v>0</v>
      </c>
      <c r="AL339" s="452">
        <f t="shared" si="167"/>
        <v>0</v>
      </c>
      <c r="AM339" s="452">
        <f t="shared" si="167"/>
        <v>0</v>
      </c>
      <c r="AN339" s="452">
        <f t="shared" si="167"/>
        <v>0</v>
      </c>
      <c r="AO339" s="452">
        <f t="shared" si="167"/>
        <v>0</v>
      </c>
      <c r="AP339" s="452">
        <f t="shared" si="167"/>
        <v>0</v>
      </c>
      <c r="AQ339" s="452">
        <f t="shared" si="167"/>
        <v>0</v>
      </c>
      <c r="AR339" s="452">
        <f t="shared" si="167"/>
        <v>0</v>
      </c>
      <c r="AS339" s="452">
        <f t="shared" si="167"/>
        <v>0</v>
      </c>
      <c r="AT339" s="452">
        <f t="shared" si="167"/>
        <v>0</v>
      </c>
      <c r="AU339" s="452">
        <f t="shared" si="167"/>
        <v>0</v>
      </c>
      <c r="AV339" s="452">
        <f t="shared" si="167"/>
        <v>0</v>
      </c>
      <c r="AW339" s="452">
        <f t="shared" si="167"/>
        <v>0</v>
      </c>
      <c r="AX339" s="452">
        <f t="shared" si="167"/>
        <v>0</v>
      </c>
      <c r="AY339" s="452">
        <f t="shared" si="167"/>
        <v>0</v>
      </c>
      <c r="AZ339" s="452">
        <f t="shared" si="167"/>
        <v>0</v>
      </c>
      <c r="BA339" s="452">
        <f t="shared" si="167"/>
        <v>0</v>
      </c>
      <c r="BB339" s="452">
        <f t="shared" si="167"/>
        <v>0</v>
      </c>
      <c r="BC339" s="452">
        <f t="shared" si="167"/>
        <v>0</v>
      </c>
      <c r="BD339" s="452">
        <f t="shared" si="167"/>
        <v>0</v>
      </c>
      <c r="BE339" s="452">
        <f t="shared" si="167"/>
        <v>0</v>
      </c>
      <c r="BF339" s="452">
        <f t="shared" si="167"/>
        <v>0</v>
      </c>
      <c r="BG339" s="452">
        <f t="shared" si="167"/>
        <v>0</v>
      </c>
      <c r="BH339" s="452">
        <f t="shared" si="167"/>
        <v>0</v>
      </c>
      <c r="BI339" s="452">
        <f t="shared" si="167"/>
        <v>0</v>
      </c>
    </row>
    <row r="340" spans="1:61">
      <c r="A340" s="448"/>
      <c r="B340" s="470"/>
      <c r="C340" s="449"/>
      <c r="D340" s="450"/>
      <c r="E340" s="452" t="str">
        <f xml:space="preserve"> E$213</f>
        <v>Export incentive for export 2 to be paid to the network plus water control after PR24 (2017-18 FYA CPIH deflated)</v>
      </c>
      <c r="F340" s="121">
        <f t="shared" ref="F340:BI340" si="168" xml:space="preserve"> F$213</f>
        <v>0</v>
      </c>
      <c r="G340" s="452" t="str">
        <f t="shared" si="168"/>
        <v>£m</v>
      </c>
      <c r="H340" s="452">
        <f t="shared" si="168"/>
        <v>0</v>
      </c>
      <c r="I340" s="452">
        <f t="shared" si="168"/>
        <v>0</v>
      </c>
      <c r="J340" s="452">
        <f t="shared" si="168"/>
        <v>0</v>
      </c>
      <c r="K340" s="452">
        <f t="shared" si="168"/>
        <v>0</v>
      </c>
      <c r="L340" s="452">
        <f t="shared" si="168"/>
        <v>0</v>
      </c>
      <c r="M340" s="452">
        <f t="shared" si="168"/>
        <v>0</v>
      </c>
      <c r="N340" s="452">
        <f t="shared" si="168"/>
        <v>0</v>
      </c>
      <c r="O340" s="452">
        <f t="shared" si="168"/>
        <v>0</v>
      </c>
      <c r="P340" s="452">
        <f t="shared" si="168"/>
        <v>0</v>
      </c>
      <c r="Q340" s="452">
        <f t="shared" si="168"/>
        <v>0</v>
      </c>
      <c r="R340" s="452">
        <f t="shared" si="168"/>
        <v>0</v>
      </c>
      <c r="S340" s="452">
        <f t="shared" si="168"/>
        <v>0</v>
      </c>
      <c r="T340" s="452">
        <f t="shared" si="168"/>
        <v>0</v>
      </c>
      <c r="U340" s="452">
        <f t="shared" si="168"/>
        <v>0</v>
      </c>
      <c r="V340" s="452">
        <f t="shared" si="168"/>
        <v>0</v>
      </c>
      <c r="W340" s="452">
        <f t="shared" si="168"/>
        <v>0</v>
      </c>
      <c r="X340" s="452">
        <f t="shared" si="168"/>
        <v>0</v>
      </c>
      <c r="Y340" s="452">
        <f t="shared" si="168"/>
        <v>0</v>
      </c>
      <c r="Z340" s="452">
        <f t="shared" si="168"/>
        <v>0</v>
      </c>
      <c r="AA340" s="452">
        <f t="shared" si="168"/>
        <v>0</v>
      </c>
      <c r="AB340" s="452">
        <f t="shared" si="168"/>
        <v>0</v>
      </c>
      <c r="AC340" s="452">
        <f t="shared" si="168"/>
        <v>0</v>
      </c>
      <c r="AD340" s="452">
        <f t="shared" si="168"/>
        <v>0</v>
      </c>
      <c r="AE340" s="452">
        <f t="shared" si="168"/>
        <v>0</v>
      </c>
      <c r="AF340" s="452">
        <f t="shared" si="168"/>
        <v>0</v>
      </c>
      <c r="AG340" s="452">
        <f t="shared" si="168"/>
        <v>0</v>
      </c>
      <c r="AH340" s="452">
        <f t="shared" si="168"/>
        <v>0</v>
      </c>
      <c r="AI340" s="452">
        <f t="shared" si="168"/>
        <v>0</v>
      </c>
      <c r="AJ340" s="452">
        <f t="shared" si="168"/>
        <v>0</v>
      </c>
      <c r="AK340" s="452">
        <f t="shared" si="168"/>
        <v>0</v>
      </c>
      <c r="AL340" s="452">
        <f t="shared" si="168"/>
        <v>0</v>
      </c>
      <c r="AM340" s="452">
        <f t="shared" si="168"/>
        <v>0</v>
      </c>
      <c r="AN340" s="452">
        <f t="shared" si="168"/>
        <v>0</v>
      </c>
      <c r="AO340" s="452">
        <f t="shared" si="168"/>
        <v>0</v>
      </c>
      <c r="AP340" s="452">
        <f t="shared" si="168"/>
        <v>0</v>
      </c>
      <c r="AQ340" s="452">
        <f t="shared" si="168"/>
        <v>0</v>
      </c>
      <c r="AR340" s="452">
        <f t="shared" si="168"/>
        <v>0</v>
      </c>
      <c r="AS340" s="452">
        <f t="shared" si="168"/>
        <v>0</v>
      </c>
      <c r="AT340" s="452">
        <f t="shared" si="168"/>
        <v>0</v>
      </c>
      <c r="AU340" s="452">
        <f t="shared" si="168"/>
        <v>0</v>
      </c>
      <c r="AV340" s="452">
        <f t="shared" si="168"/>
        <v>0</v>
      </c>
      <c r="AW340" s="452">
        <f t="shared" si="168"/>
        <v>0</v>
      </c>
      <c r="AX340" s="452">
        <f t="shared" si="168"/>
        <v>0</v>
      </c>
      <c r="AY340" s="452">
        <f t="shared" si="168"/>
        <v>0</v>
      </c>
      <c r="AZ340" s="452">
        <f t="shared" si="168"/>
        <v>0</v>
      </c>
      <c r="BA340" s="452">
        <f t="shared" si="168"/>
        <v>0</v>
      </c>
      <c r="BB340" s="452">
        <f t="shared" si="168"/>
        <v>0</v>
      </c>
      <c r="BC340" s="452">
        <f t="shared" si="168"/>
        <v>0</v>
      </c>
      <c r="BD340" s="452">
        <f t="shared" si="168"/>
        <v>0</v>
      </c>
      <c r="BE340" s="452">
        <f t="shared" si="168"/>
        <v>0</v>
      </c>
      <c r="BF340" s="452">
        <f t="shared" si="168"/>
        <v>0</v>
      </c>
      <c r="BG340" s="452">
        <f t="shared" si="168"/>
        <v>0</v>
      </c>
      <c r="BH340" s="452">
        <f t="shared" si="168"/>
        <v>0</v>
      </c>
      <c r="BI340" s="452">
        <f t="shared" si="168"/>
        <v>0</v>
      </c>
    </row>
    <row r="341" spans="1:61">
      <c r="A341" s="448"/>
      <c r="B341" s="470"/>
      <c r="C341" s="449"/>
      <c r="D341" s="450"/>
      <c r="E341" s="452" t="str">
        <f t="shared" ref="E341:AJ341" si="169" xml:space="preserve"> E$310</f>
        <v>Export incentive for export 3 to be paid to the network plus water control after PR24 (2017-18 FYA CPIH deflated)</v>
      </c>
      <c r="F341" s="121">
        <f t="shared" si="169"/>
        <v>0</v>
      </c>
      <c r="G341" s="452" t="str">
        <f t="shared" si="169"/>
        <v>£m</v>
      </c>
      <c r="H341" s="452">
        <f t="shared" si="169"/>
        <v>0</v>
      </c>
      <c r="I341" s="452">
        <f t="shared" si="169"/>
        <v>0</v>
      </c>
      <c r="J341" s="452">
        <f t="shared" si="169"/>
        <v>0</v>
      </c>
      <c r="K341" s="452">
        <f t="shared" si="169"/>
        <v>0</v>
      </c>
      <c r="L341" s="452">
        <f t="shared" si="169"/>
        <v>0</v>
      </c>
      <c r="M341" s="452">
        <f t="shared" si="169"/>
        <v>0</v>
      </c>
      <c r="N341" s="452">
        <f t="shared" si="169"/>
        <v>0</v>
      </c>
      <c r="O341" s="452">
        <f t="shared" si="169"/>
        <v>0</v>
      </c>
      <c r="P341" s="452">
        <f t="shared" si="169"/>
        <v>0</v>
      </c>
      <c r="Q341" s="452">
        <f t="shared" si="169"/>
        <v>0</v>
      </c>
      <c r="R341" s="452">
        <f t="shared" si="169"/>
        <v>0</v>
      </c>
      <c r="S341" s="452">
        <f t="shared" si="169"/>
        <v>0</v>
      </c>
      <c r="T341" s="452">
        <f t="shared" si="169"/>
        <v>0</v>
      </c>
      <c r="U341" s="452">
        <f t="shared" si="169"/>
        <v>0</v>
      </c>
      <c r="V341" s="452">
        <f t="shared" si="169"/>
        <v>0</v>
      </c>
      <c r="W341" s="452">
        <f t="shared" si="169"/>
        <v>0</v>
      </c>
      <c r="X341" s="452">
        <f t="shared" si="169"/>
        <v>0</v>
      </c>
      <c r="Y341" s="452">
        <f t="shared" si="169"/>
        <v>0</v>
      </c>
      <c r="Z341" s="452">
        <f t="shared" si="169"/>
        <v>0</v>
      </c>
      <c r="AA341" s="452">
        <f t="shared" si="169"/>
        <v>0</v>
      </c>
      <c r="AB341" s="452">
        <f t="shared" si="169"/>
        <v>0</v>
      </c>
      <c r="AC341" s="452">
        <f t="shared" si="169"/>
        <v>0</v>
      </c>
      <c r="AD341" s="452">
        <f t="shared" si="169"/>
        <v>0</v>
      </c>
      <c r="AE341" s="452">
        <f t="shared" si="169"/>
        <v>0</v>
      </c>
      <c r="AF341" s="452">
        <f t="shared" si="169"/>
        <v>0</v>
      </c>
      <c r="AG341" s="452">
        <f t="shared" si="169"/>
        <v>0</v>
      </c>
      <c r="AH341" s="452">
        <f t="shared" si="169"/>
        <v>0</v>
      </c>
      <c r="AI341" s="452">
        <f t="shared" si="169"/>
        <v>0</v>
      </c>
      <c r="AJ341" s="452">
        <f t="shared" si="169"/>
        <v>0</v>
      </c>
      <c r="AK341" s="452">
        <f t="shared" ref="AK341:BI341" si="170" xml:space="preserve"> AK$310</f>
        <v>0</v>
      </c>
      <c r="AL341" s="452">
        <f t="shared" si="170"/>
        <v>0</v>
      </c>
      <c r="AM341" s="452">
        <f t="shared" si="170"/>
        <v>0</v>
      </c>
      <c r="AN341" s="452">
        <f t="shared" si="170"/>
        <v>0</v>
      </c>
      <c r="AO341" s="452">
        <f t="shared" si="170"/>
        <v>0</v>
      </c>
      <c r="AP341" s="452">
        <f t="shared" si="170"/>
        <v>0</v>
      </c>
      <c r="AQ341" s="452">
        <f t="shared" si="170"/>
        <v>0</v>
      </c>
      <c r="AR341" s="452">
        <f t="shared" si="170"/>
        <v>0</v>
      </c>
      <c r="AS341" s="452">
        <f t="shared" si="170"/>
        <v>0</v>
      </c>
      <c r="AT341" s="452">
        <f t="shared" si="170"/>
        <v>0</v>
      </c>
      <c r="AU341" s="452">
        <f t="shared" si="170"/>
        <v>0</v>
      </c>
      <c r="AV341" s="452">
        <f t="shared" si="170"/>
        <v>0</v>
      </c>
      <c r="AW341" s="452">
        <f t="shared" si="170"/>
        <v>0</v>
      </c>
      <c r="AX341" s="452">
        <f t="shared" si="170"/>
        <v>0</v>
      </c>
      <c r="AY341" s="452">
        <f t="shared" si="170"/>
        <v>0</v>
      </c>
      <c r="AZ341" s="452">
        <f t="shared" si="170"/>
        <v>0</v>
      </c>
      <c r="BA341" s="452">
        <f t="shared" si="170"/>
        <v>0</v>
      </c>
      <c r="BB341" s="452">
        <f t="shared" si="170"/>
        <v>0</v>
      </c>
      <c r="BC341" s="452">
        <f t="shared" si="170"/>
        <v>0</v>
      </c>
      <c r="BD341" s="452">
        <f t="shared" si="170"/>
        <v>0</v>
      </c>
      <c r="BE341" s="452">
        <f t="shared" si="170"/>
        <v>0</v>
      </c>
      <c r="BF341" s="452">
        <f t="shared" si="170"/>
        <v>0</v>
      </c>
      <c r="BG341" s="452">
        <f t="shared" si="170"/>
        <v>0</v>
      </c>
      <c r="BH341" s="452">
        <f t="shared" si="170"/>
        <v>0</v>
      </c>
      <c r="BI341" s="452">
        <f t="shared" si="170"/>
        <v>0</v>
      </c>
    </row>
    <row r="342" spans="1:61">
      <c r="A342" s="448"/>
      <c r="B342" s="470"/>
      <c r="C342" s="449"/>
      <c r="D342" s="450"/>
      <c r="E342" s="507" t="s">
        <v>296</v>
      </c>
      <c r="F342" s="389">
        <f xml:space="preserve"> SUM( F339:F341 )</f>
        <v>0</v>
      </c>
      <c r="G342" s="507" t="s">
        <v>105</v>
      </c>
      <c r="H342" s="452"/>
      <c r="I342" s="452"/>
      <c r="J342" s="452"/>
      <c r="K342" s="452"/>
      <c r="L342" s="452"/>
      <c r="M342" s="452"/>
      <c r="N342" s="452"/>
      <c r="O342" s="452"/>
      <c r="P342" s="452"/>
      <c r="Q342" s="452"/>
      <c r="R342" s="452"/>
      <c r="S342" s="452"/>
      <c r="T342" s="452"/>
      <c r="U342" s="452"/>
      <c r="V342" s="452"/>
      <c r="W342" s="452"/>
      <c r="X342" s="452"/>
      <c r="Y342" s="452"/>
      <c r="Z342" s="452"/>
      <c r="AA342" s="452"/>
      <c r="AB342" s="452"/>
      <c r="AC342" s="452"/>
      <c r="AD342" s="452"/>
      <c r="AE342" s="452"/>
      <c r="AF342" s="452"/>
      <c r="AG342" s="452"/>
      <c r="AH342" s="452"/>
      <c r="AI342" s="452"/>
      <c r="AJ342" s="452"/>
      <c r="AK342" s="452"/>
      <c r="AL342" s="452"/>
      <c r="AM342" s="452"/>
      <c r="AN342" s="452"/>
      <c r="AO342" s="452"/>
      <c r="AP342" s="452"/>
      <c r="AQ342" s="452"/>
      <c r="AR342" s="452"/>
      <c r="AS342" s="452"/>
      <c r="AT342" s="452"/>
      <c r="AU342" s="452"/>
      <c r="AV342" s="452"/>
      <c r="AW342" s="452"/>
      <c r="AX342" s="452"/>
      <c r="AY342" s="452"/>
      <c r="AZ342" s="452"/>
      <c r="BA342" s="452"/>
      <c r="BB342" s="452"/>
      <c r="BC342" s="452"/>
      <c r="BD342" s="452"/>
      <c r="BE342" s="452"/>
      <c r="BF342" s="452"/>
      <c r="BG342" s="452"/>
      <c r="BH342" s="452"/>
      <c r="BI342" s="452"/>
    </row>
    <row r="343" spans="1:61">
      <c r="A343" s="448"/>
      <c r="B343" s="449"/>
      <c r="C343" s="449"/>
      <c r="D343" s="450"/>
      <c r="E343" s="452"/>
      <c r="F343" s="452"/>
      <c r="G343" s="452"/>
      <c r="H343" s="451"/>
      <c r="I343" s="452"/>
      <c r="J343" s="451"/>
      <c r="K343" s="451"/>
      <c r="L343" s="451"/>
      <c r="M343" s="451"/>
      <c r="N343" s="451"/>
      <c r="O343" s="451"/>
      <c r="P343" s="451"/>
      <c r="Q343" s="451"/>
      <c r="R343" s="451"/>
      <c r="S343" s="451"/>
      <c r="T343" s="453"/>
      <c r="U343" s="453"/>
      <c r="V343" s="453"/>
      <c r="W343" s="453"/>
      <c r="X343" s="453"/>
      <c r="Y343" s="453"/>
      <c r="Z343" s="453"/>
      <c r="AA343" s="453"/>
      <c r="AB343" s="451"/>
      <c r="AC343" s="451"/>
      <c r="AD343" s="453"/>
      <c r="AE343" s="453"/>
      <c r="AF343" s="451"/>
      <c r="AG343" s="451"/>
      <c r="AH343" s="453"/>
      <c r="AI343" s="453"/>
      <c r="AJ343" s="451"/>
      <c r="AK343" s="451"/>
      <c r="AL343" s="453"/>
      <c r="AM343" s="453"/>
      <c r="AN343" s="451"/>
      <c r="AO343" s="451"/>
      <c r="AP343" s="453"/>
      <c r="AQ343" s="453"/>
      <c r="AR343" s="451"/>
      <c r="AS343" s="453"/>
      <c r="AT343" s="453"/>
      <c r="AU343" s="451"/>
      <c r="AV343" s="453"/>
      <c r="AW343" s="453"/>
      <c r="AX343" s="451"/>
      <c r="AY343" s="453"/>
      <c r="AZ343" s="453"/>
      <c r="BA343" s="451"/>
      <c r="BB343" s="453"/>
      <c r="BC343" s="453"/>
      <c r="BD343" s="451"/>
      <c r="BE343" s="453"/>
      <c r="BF343" s="453"/>
      <c r="BG343" s="451"/>
      <c r="BH343" s="453"/>
      <c r="BI343" s="453"/>
    </row>
    <row r="344" spans="1:61">
      <c r="A344" s="509" t="s">
        <v>297</v>
      </c>
      <c r="B344" s="510"/>
      <c r="C344" s="510"/>
      <c r="D344" s="511"/>
      <c r="E344" s="512"/>
      <c r="F344" s="512"/>
      <c r="G344" s="512"/>
      <c r="H344" s="512"/>
      <c r="I344" s="513"/>
      <c r="J344" s="512"/>
      <c r="K344" s="512"/>
      <c r="L344" s="512"/>
      <c r="M344" s="512"/>
      <c r="N344" s="512"/>
      <c r="O344" s="512"/>
      <c r="P344" s="512"/>
      <c r="Q344" s="512"/>
      <c r="R344" s="512"/>
      <c r="S344" s="512"/>
      <c r="T344" s="512"/>
      <c r="U344" s="512"/>
      <c r="V344" s="512"/>
      <c r="W344" s="512"/>
      <c r="X344" s="512"/>
      <c r="Y344" s="512"/>
      <c r="Z344" s="512"/>
      <c r="AA344" s="512"/>
      <c r="AB344" s="512"/>
      <c r="AC344" s="512"/>
      <c r="AD344" s="512"/>
      <c r="AE344" s="512"/>
      <c r="AF344" s="512"/>
      <c r="AG344" s="512"/>
      <c r="AH344" s="512"/>
      <c r="AI344" s="512"/>
      <c r="AJ344" s="512"/>
      <c r="AK344" s="512"/>
      <c r="AL344" s="512"/>
      <c r="AM344" s="512"/>
      <c r="AN344" s="512"/>
      <c r="AO344" s="512"/>
      <c r="AP344" s="512"/>
      <c r="AQ344" s="512"/>
      <c r="AR344" s="512"/>
      <c r="AS344" s="512"/>
      <c r="AT344" s="512"/>
      <c r="AU344" s="512"/>
      <c r="AV344" s="512"/>
      <c r="AW344" s="512"/>
      <c r="AX344" s="512"/>
      <c r="AY344" s="512"/>
      <c r="AZ344" s="512"/>
      <c r="BA344" s="512"/>
      <c r="BB344" s="512"/>
      <c r="BC344" s="512"/>
      <c r="BD344" s="512"/>
      <c r="BE344" s="512"/>
      <c r="BF344" s="512"/>
      <c r="BG344" s="512"/>
      <c r="BH344" s="512"/>
      <c r="BI344" s="512"/>
    </row>
    <row r="345" spans="1:61"/>
    <row r="523" spans="1:61" ht="12.5" hidden="1">
      <c r="A523" s="7"/>
      <c r="B523" s="7"/>
      <c r="C523" s="7"/>
      <c r="D523" s="7"/>
      <c r="E523" s="7"/>
      <c r="G523" s="7"/>
      <c r="I523" s="7"/>
      <c r="T523" s="7"/>
      <c r="U523" s="7"/>
      <c r="V523" s="7"/>
      <c r="W523" s="7"/>
      <c r="X523" s="7"/>
      <c r="Y523" s="7"/>
      <c r="Z523" s="7"/>
      <c r="AA523" s="7"/>
      <c r="AD523" s="7"/>
      <c r="AE523" s="7"/>
      <c r="AH523" s="7"/>
      <c r="AI523" s="7"/>
      <c r="AL523" s="7"/>
      <c r="AM523" s="7"/>
      <c r="AP523" s="7"/>
      <c r="AQ523" s="7"/>
      <c r="AS523" s="7"/>
      <c r="AT523" s="7"/>
      <c r="AV523" s="7"/>
      <c r="AW523" s="7"/>
      <c r="AY523" s="7"/>
      <c r="AZ523" s="7"/>
      <c r="BB523" s="7"/>
      <c r="BC523" s="7"/>
      <c r="BE523" s="7"/>
      <c r="BF523" s="7"/>
      <c r="BH523" s="7"/>
      <c r="BI523" s="7"/>
    </row>
    <row r="524" spans="1:61" ht="12.5" hidden="1">
      <c r="A524" s="7"/>
      <c r="B524" s="7"/>
      <c r="C524" s="7"/>
      <c r="D524" s="7"/>
      <c r="E524" s="7"/>
      <c r="G524" s="7"/>
      <c r="I524" s="7"/>
      <c r="T524" s="7"/>
      <c r="U524" s="7"/>
      <c r="V524" s="7"/>
      <c r="W524" s="7"/>
      <c r="X524" s="7"/>
      <c r="Y524" s="7"/>
      <c r="Z524" s="7"/>
      <c r="AA524" s="7"/>
      <c r="AD524" s="7"/>
      <c r="AE524" s="7"/>
      <c r="AH524" s="7"/>
      <c r="AI524" s="7"/>
      <c r="AL524" s="7"/>
      <c r="AM524" s="7"/>
      <c r="AP524" s="7"/>
      <c r="AQ524" s="7"/>
      <c r="AS524" s="7"/>
      <c r="AT524" s="7"/>
      <c r="AV524" s="7"/>
      <c r="AW524" s="7"/>
      <c r="AY524" s="7"/>
      <c r="AZ524" s="7"/>
      <c r="BB524" s="7"/>
      <c r="BC524" s="7"/>
      <c r="BE524" s="7"/>
      <c r="BF524" s="7"/>
      <c r="BH524" s="7"/>
      <c r="BI524" s="7"/>
    </row>
    <row r="535"/>
    <row r="537"/>
    <row r="538"/>
    <row r="539"/>
  </sheetData>
  <conditionalFormatting sqref="J4:BI4">
    <cfRule type="cellIs" dxfId="5" priority="5" operator="equal">
      <formula>"Post-Fcst"</formula>
    </cfRule>
    <cfRule type="cellIs" dxfId="4" priority="6" operator="equal">
      <formula>"Forecast"</formula>
    </cfRule>
    <cfRule type="cellIs" dxfId="3" priority="7" operator="equal">
      <formula>"Pre Fcst"</formula>
    </cfRule>
  </conditionalFormatting>
  <pageMargins left="0.70866141732283472" right="0.70866141732283472" top="0.74803149606299213" bottom="0.74803149606299213" header="0.31496062992125984" footer="0.31496062992125984"/>
  <pageSetup paperSize="9" scale="53" fitToWidth="5" fitToHeight="0" orientation="portrait" r:id="rId1"/>
  <headerFooter>
    <oddHeader>&amp;LPROJECT PR19 WRFIM&amp;CSheet:&amp;A&amp;RSTRICTLY CONFIDENTIAL</oddHeader>
    <oddFooter>&amp;L&amp;F ( Printed on &amp;D at &amp;T )&amp;RPage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outlinePr summaryBelow="0" summaryRight="0"/>
    <pageSetUpPr fitToPage="1"/>
  </sheetPr>
  <dimension ref="A1:BP210"/>
  <sheetViews>
    <sheetView showGridLines="0" zoomScale="127" zoomScaleNormal="127" workbookViewId="0">
      <pane xSplit="9" ySplit="7" topLeftCell="J8" activePane="bottomRight" state="frozen"/>
      <selection pane="topRight"/>
      <selection pane="bottomLeft"/>
      <selection pane="bottomRight"/>
    </sheetView>
  </sheetViews>
  <sheetFormatPr defaultColWidth="0" defaultRowHeight="13" zeroHeight="1"/>
  <cols>
    <col min="1" max="1" width="1.81640625" style="65" customWidth="1"/>
    <col min="2" max="3" width="1.81640625" style="72" customWidth="1"/>
    <col min="4" max="4" width="1.81640625" style="68" customWidth="1"/>
    <col min="5" max="5" width="85.7265625" style="148" customWidth="1"/>
    <col min="6" max="6" width="12.54296875" style="7" customWidth="1"/>
    <col min="7" max="7" width="10.1796875" style="148" bestFit="1" customWidth="1"/>
    <col min="8" max="8" width="11.54296875" style="144" customWidth="1"/>
    <col min="9" max="9" width="4.54296875" style="202" customWidth="1"/>
    <col min="10" max="14" width="11.54296875" style="7" customWidth="1"/>
    <col min="15" max="15" width="9.81640625" style="7" customWidth="1"/>
    <col min="16" max="27" width="11.54296875" hidden="1" customWidth="1"/>
    <col min="28" max="36" width="10.453125" hidden="1" customWidth="1"/>
    <col min="37" max="61" width="9.81640625" hidden="1" customWidth="1"/>
    <col min="62" max="16384" width="0" style="7" hidden="1"/>
  </cols>
  <sheetData>
    <row r="1" spans="1:68" s="1" customFormat="1" ht="30">
      <c r="A1" s="4" t="str">
        <f ca="1" xml:space="preserve"> RIGHT(CELL("filename", $A$1), LEN(CELL("filename", $A$1)) - SEARCH("]", CELL("filename", $A$1)))</f>
        <v>Import incentive</v>
      </c>
      <c r="B1" s="70"/>
      <c r="C1" s="70"/>
      <c r="D1" s="66"/>
      <c r="E1" s="155"/>
      <c r="G1" s="158"/>
      <c r="H1" s="161"/>
      <c r="I1" s="334"/>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row>
    <row r="2" spans="1:68" s="174" customFormat="1">
      <c r="A2" s="171"/>
      <c r="B2" s="172"/>
      <c r="C2" s="172"/>
      <c r="D2" s="173"/>
      <c r="E2" s="428" t="str">
        <f>Time!E$23</f>
        <v>Model Period BEG</v>
      </c>
      <c r="F2" s="429"/>
      <c r="G2" s="428"/>
      <c r="H2" s="434"/>
      <c r="I2" s="435"/>
      <c r="J2" s="429">
        <f>Time!J$23</f>
        <v>43556</v>
      </c>
      <c r="K2" s="429">
        <f>Time!K$23</f>
        <v>43922</v>
      </c>
      <c r="L2" s="429">
        <f>Time!L$23</f>
        <v>44287</v>
      </c>
      <c r="M2" s="429">
        <f>Time!M$23</f>
        <v>44652</v>
      </c>
      <c r="N2" s="429">
        <f>Time!N$23</f>
        <v>45017</v>
      </c>
      <c r="O2" s="429">
        <f>Time!O$23</f>
        <v>45383</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row>
    <row r="3" spans="1:68" s="171" customFormat="1">
      <c r="B3" s="172"/>
      <c r="C3" s="172"/>
      <c r="D3" s="173"/>
      <c r="E3" s="428" t="str">
        <f>Time!E$24</f>
        <v>Model Period END</v>
      </c>
      <c r="F3" s="429"/>
      <c r="G3" s="428"/>
      <c r="H3" s="434"/>
      <c r="I3" s="435"/>
      <c r="J3" s="429">
        <f>Time!J$24</f>
        <v>43921</v>
      </c>
      <c r="K3" s="429">
        <f>Time!K$24</f>
        <v>44286</v>
      </c>
      <c r="L3" s="429">
        <f>Time!L$24</f>
        <v>44651</v>
      </c>
      <c r="M3" s="429">
        <f>Time!M$24</f>
        <v>45016</v>
      </c>
      <c r="N3" s="429">
        <f>Time!N$24</f>
        <v>45382</v>
      </c>
      <c r="O3" s="429">
        <f>Time!O$24</f>
        <v>45747</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s="174"/>
      <c r="BK3" s="174"/>
      <c r="BL3" s="174"/>
      <c r="BM3" s="174"/>
      <c r="BN3" s="174"/>
      <c r="BO3" s="174"/>
      <c r="BP3" s="174"/>
    </row>
    <row r="4" spans="1:68" s="175" customFormat="1">
      <c r="B4" s="176"/>
      <c r="C4" s="176"/>
      <c r="D4" s="177"/>
      <c r="E4" s="428" t="str">
        <f>Time!E$60</f>
        <v>Pre Forecast vs Forecast</v>
      </c>
      <c r="F4" s="429"/>
      <c r="G4" s="428"/>
      <c r="H4" s="434"/>
      <c r="I4" s="435"/>
      <c r="J4" s="429" t="str">
        <f>Time!J$60</f>
        <v>Pre Fcst</v>
      </c>
      <c r="K4" s="429" t="str">
        <f>Time!K$60</f>
        <v>Forecast</v>
      </c>
      <c r="L4" s="429" t="str">
        <f>Time!L$60</f>
        <v>Forecast</v>
      </c>
      <c r="M4" s="429" t="str">
        <f>Time!M$60</f>
        <v>Forecast</v>
      </c>
      <c r="N4" s="429" t="str">
        <f>Time!N$60</f>
        <v>Forecast</v>
      </c>
      <c r="O4" s="429" t="str">
        <f>Time!O$60</f>
        <v>Forecast</v>
      </c>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s="174"/>
      <c r="BK4" s="174"/>
      <c r="BL4" s="174"/>
      <c r="BM4" s="174"/>
      <c r="BN4" s="174"/>
      <c r="BO4" s="174"/>
      <c r="BP4" s="174"/>
    </row>
    <row r="5" spans="1:68" s="178" customFormat="1">
      <c r="B5" s="179"/>
      <c r="C5" s="179"/>
      <c r="D5" s="180"/>
      <c r="E5" s="431" t="str">
        <f>Time!E$102</f>
        <v>Financial Year Ending</v>
      </c>
      <c r="F5" s="432"/>
      <c r="G5" s="431"/>
      <c r="H5" s="436"/>
      <c r="I5" s="437"/>
      <c r="J5" s="433">
        <f>Time!J$102</f>
        <v>2020</v>
      </c>
      <c r="K5" s="433">
        <f>Time!K$102</f>
        <v>2021</v>
      </c>
      <c r="L5" s="433">
        <f>Time!L$102</f>
        <v>2022</v>
      </c>
      <c r="M5" s="433">
        <f>Time!M$102</f>
        <v>2023</v>
      </c>
      <c r="N5" s="433">
        <f>Time!N$102</f>
        <v>2024</v>
      </c>
      <c r="O5" s="433">
        <f>Time!O$102</f>
        <v>2025</v>
      </c>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s="182"/>
      <c r="BK5" s="182"/>
      <c r="BL5" s="182"/>
      <c r="BM5" s="182"/>
      <c r="BN5" s="182"/>
      <c r="BO5" s="182"/>
      <c r="BP5" s="182"/>
    </row>
    <row r="6" spans="1:68" s="178" customFormat="1">
      <c r="B6" s="179"/>
      <c r="C6" s="179"/>
      <c r="D6" s="180"/>
      <c r="E6" s="431" t="str">
        <f>Time!E$12</f>
        <v>Model column counter</v>
      </c>
      <c r="F6" s="432"/>
      <c r="G6" s="431"/>
      <c r="H6" s="436"/>
      <c r="I6" s="437"/>
      <c r="J6" s="432">
        <f>Time!J$12</f>
        <v>1</v>
      </c>
      <c r="K6" s="432">
        <f>Time!K$12</f>
        <v>2</v>
      </c>
      <c r="L6" s="432">
        <f>Time!L$12</f>
        <v>3</v>
      </c>
      <c r="M6" s="432">
        <f>Time!M$12</f>
        <v>4</v>
      </c>
      <c r="N6" s="432">
        <f>Time!N$12</f>
        <v>5</v>
      </c>
      <c r="O6" s="432">
        <f>Time!O$12</f>
        <v>6</v>
      </c>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s="181"/>
      <c r="BK6" s="181"/>
      <c r="BL6" s="181"/>
      <c r="BM6" s="181"/>
      <c r="BN6" s="181"/>
      <c r="BO6" s="181"/>
      <c r="BP6" s="181"/>
    </row>
    <row r="7" spans="1:68" s="34" customFormat="1">
      <c r="B7" s="71"/>
      <c r="C7" s="71"/>
      <c r="D7" s="67"/>
      <c r="E7" s="156"/>
      <c r="F7" s="39" t="s">
        <v>118</v>
      </c>
      <c r="G7" s="156" t="s">
        <v>119</v>
      </c>
      <c r="H7" s="183" t="s">
        <v>120</v>
      </c>
      <c r="I7" s="335"/>
      <c r="J7" s="39"/>
      <c r="K7" s="39"/>
      <c r="L7" s="39"/>
      <c r="M7" s="39"/>
      <c r="N7" s="39"/>
      <c r="O7" s="39"/>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row>
    <row r="8" spans="1:68"/>
    <row r="9" spans="1:68">
      <c r="A9" s="371" t="s">
        <v>298</v>
      </c>
      <c r="B9" s="371"/>
      <c r="C9" s="371"/>
      <c r="D9" s="371"/>
      <c r="E9" s="371"/>
      <c r="F9" s="371"/>
      <c r="G9" s="371"/>
      <c r="H9" s="371"/>
      <c r="I9" s="371"/>
      <c r="J9" s="371"/>
      <c r="K9" s="371"/>
      <c r="L9" s="371"/>
      <c r="M9" s="371"/>
      <c r="N9" s="371"/>
      <c r="O9" s="371"/>
    </row>
    <row r="10" spans="1:68" s="60" customFormat="1">
      <c r="A10" s="372"/>
      <c r="B10" s="372"/>
      <c r="C10" s="372"/>
      <c r="D10" s="372"/>
      <c r="E10" s="372"/>
      <c r="F10" s="372"/>
      <c r="G10" s="372"/>
      <c r="H10" s="372"/>
      <c r="I10" s="372"/>
      <c r="J10" s="372"/>
      <c r="K10" s="372"/>
      <c r="L10" s="372"/>
      <c r="M10" s="372"/>
      <c r="N10" s="372"/>
      <c r="O10" s="372"/>
      <c r="P10" s="344"/>
      <c r="Q10" s="344"/>
      <c r="R10" s="344"/>
      <c r="S10" s="344"/>
      <c r="T10" s="344"/>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c r="AT10" s="344"/>
      <c r="AU10" s="344"/>
      <c r="AV10" s="344"/>
      <c r="AW10" s="344"/>
      <c r="AX10" s="344"/>
      <c r="AY10" s="344"/>
      <c r="AZ10" s="344"/>
      <c r="BA10" s="344"/>
      <c r="BB10" s="344"/>
      <c r="BC10" s="344"/>
      <c r="BD10" s="344"/>
      <c r="BE10" s="344"/>
      <c r="BF10" s="344"/>
      <c r="BG10" s="344"/>
      <c r="BH10" s="344"/>
      <c r="BI10" s="344"/>
    </row>
    <row r="11" spans="1:68">
      <c r="B11" s="397" t="s">
        <v>288</v>
      </c>
    </row>
    <row r="12" spans="1:68" s="15" customFormat="1">
      <c r="A12" s="141"/>
      <c r="B12" s="372"/>
      <c r="C12" s="369"/>
      <c r="D12" s="373"/>
      <c r="E12" s="141"/>
      <c r="F12" s="141"/>
      <c r="G12" s="141"/>
      <c r="H12" s="141"/>
      <c r="I12" s="141"/>
      <c r="J12" s="141"/>
      <c r="K12" s="141"/>
      <c r="L12" s="141"/>
      <c r="M12" s="141"/>
      <c r="N12" s="141"/>
      <c r="O12" s="141"/>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row>
    <row r="13" spans="1:68" s="182" customFormat="1">
      <c r="A13" s="368"/>
      <c r="B13" s="369"/>
      <c r="C13" s="369"/>
      <c r="D13" s="370"/>
      <c r="E13" s="192" t="str">
        <f xml:space="preserve"> InpR!E$13</f>
        <v>Does the company have an Ofwat-approved trading and procurement code?</v>
      </c>
      <c r="F13" s="192" t="b">
        <f xml:space="preserve"> InpR!F$13</f>
        <v>1</v>
      </c>
      <c r="G13" s="192" t="str">
        <f xml:space="preserve"> InpR!G$13</f>
        <v>True/false</v>
      </c>
      <c r="H13" s="200">
        <f xml:space="preserve"> InpR!H$13</f>
        <v>0</v>
      </c>
      <c r="I13" s="200">
        <f xml:space="preserve"> InpR!I$13</f>
        <v>0</v>
      </c>
      <c r="J13" s="200">
        <f xml:space="preserve"> InpR!J$13</f>
        <v>0</v>
      </c>
      <c r="K13" s="200">
        <f xml:space="preserve"> InpR!K$13</f>
        <v>0</v>
      </c>
      <c r="L13" s="200">
        <f xml:space="preserve"> InpR!L$13</f>
        <v>0</v>
      </c>
      <c r="M13" s="200">
        <f xml:space="preserve"> InpR!M$13</f>
        <v>0</v>
      </c>
      <c r="N13" s="200">
        <f xml:space="preserve"> InpR!N$13</f>
        <v>0</v>
      </c>
      <c r="O13" s="200">
        <f xml:space="preserve"> InpR!O$13</f>
        <v>0</v>
      </c>
      <c r="P13" s="200">
        <f xml:space="preserve"> InpR!P$13</f>
        <v>0</v>
      </c>
      <c r="Q13" s="200">
        <f xml:space="preserve"> InpR!Q$13</f>
        <v>0</v>
      </c>
      <c r="R13" s="200">
        <f xml:space="preserve"> InpR!R$13</f>
        <v>0</v>
      </c>
      <c r="S13" s="200">
        <f xml:space="preserve"> InpR!S$13</f>
        <v>0</v>
      </c>
      <c r="T13" s="200">
        <f xml:space="preserve"> InpR!T$13</f>
        <v>0</v>
      </c>
      <c r="U13" s="200">
        <f xml:space="preserve"> InpR!U$13</f>
        <v>0</v>
      </c>
      <c r="V13" s="200">
        <f xml:space="preserve"> InpR!V$13</f>
        <v>0</v>
      </c>
      <c r="W13" s="200">
        <f xml:space="preserve"> InpR!W$13</f>
        <v>0</v>
      </c>
      <c r="X13" s="200">
        <f xml:space="preserve"> InpR!X$13</f>
        <v>0</v>
      </c>
      <c r="Y13" s="200">
        <f xml:space="preserve"> InpR!Y$13</f>
        <v>0</v>
      </c>
      <c r="Z13" s="200">
        <f xml:space="preserve"> InpR!Z$13</f>
        <v>0</v>
      </c>
      <c r="AA13" s="200">
        <f xml:space="preserve"> InpR!AA$13</f>
        <v>0</v>
      </c>
      <c r="AB13" s="200">
        <f xml:space="preserve"> InpR!AB$13</f>
        <v>0</v>
      </c>
      <c r="AC13" s="200">
        <f xml:space="preserve"> InpR!AC$13</f>
        <v>0</v>
      </c>
      <c r="AD13" s="200">
        <f xml:space="preserve"> InpR!AD$13</f>
        <v>0</v>
      </c>
      <c r="AE13" s="200">
        <f xml:space="preserve"> InpR!AE$13</f>
        <v>0</v>
      </c>
      <c r="AF13" s="200">
        <f xml:space="preserve"> InpR!AF$13</f>
        <v>0</v>
      </c>
      <c r="AG13" s="200">
        <f xml:space="preserve"> InpR!AG$13</f>
        <v>0</v>
      </c>
      <c r="AH13" s="200">
        <f xml:space="preserve"> InpR!AH$13</f>
        <v>0</v>
      </c>
      <c r="AI13" s="200">
        <f xml:space="preserve"> InpR!AI$13</f>
        <v>0</v>
      </c>
      <c r="AJ13" s="200">
        <f xml:space="preserve"> InpR!AJ$13</f>
        <v>0</v>
      </c>
      <c r="AK13" s="200">
        <f xml:space="preserve"> InpR!AK$13</f>
        <v>0</v>
      </c>
      <c r="AL13" s="200">
        <f xml:space="preserve"> InpR!AL$13</f>
        <v>0</v>
      </c>
      <c r="AM13" s="200">
        <f xml:space="preserve"> InpR!AM$13</f>
        <v>0</v>
      </c>
      <c r="AN13" s="200">
        <f xml:space="preserve"> InpR!AN$13</f>
        <v>0</v>
      </c>
      <c r="AO13" s="200">
        <f xml:space="preserve"> InpR!AO$13</f>
        <v>0</v>
      </c>
      <c r="AP13" s="200">
        <f xml:space="preserve"> InpR!AP$13</f>
        <v>0</v>
      </c>
      <c r="AQ13" s="200">
        <f xml:space="preserve"> InpR!AQ$13</f>
        <v>0</v>
      </c>
      <c r="AR13" s="200">
        <f xml:space="preserve"> InpR!AR$13</f>
        <v>0</v>
      </c>
      <c r="AS13" s="200">
        <f xml:space="preserve"> InpR!AS$13</f>
        <v>0</v>
      </c>
      <c r="AT13" s="200">
        <f xml:space="preserve"> InpR!AT$13</f>
        <v>0</v>
      </c>
      <c r="AU13" s="200">
        <f xml:space="preserve"> InpR!AU$13</f>
        <v>0</v>
      </c>
      <c r="AV13" s="200">
        <f xml:space="preserve"> InpR!AV$13</f>
        <v>0</v>
      </c>
      <c r="AW13" s="200">
        <f xml:space="preserve"> InpR!AW$13</f>
        <v>0</v>
      </c>
      <c r="AX13" s="200">
        <f xml:space="preserve"> InpR!AX$13</f>
        <v>0</v>
      </c>
      <c r="AY13" s="200">
        <f xml:space="preserve"> InpR!AY$13</f>
        <v>0</v>
      </c>
      <c r="AZ13" s="200">
        <f xml:space="preserve"> InpR!AZ$13</f>
        <v>0</v>
      </c>
      <c r="BA13" s="200">
        <f xml:space="preserve"> InpR!BA$13</f>
        <v>0</v>
      </c>
      <c r="BB13" s="200">
        <f xml:space="preserve"> InpR!BB$13</f>
        <v>0</v>
      </c>
      <c r="BC13" s="200">
        <f xml:space="preserve"> InpR!BC$13</f>
        <v>0</v>
      </c>
      <c r="BD13" s="200">
        <f xml:space="preserve"> InpR!BD$13</f>
        <v>0</v>
      </c>
      <c r="BE13" s="200">
        <f xml:space="preserve"> InpR!BE$13</f>
        <v>0</v>
      </c>
      <c r="BF13" s="200">
        <f xml:space="preserve"> InpR!BF$13</f>
        <v>0</v>
      </c>
      <c r="BG13" s="200">
        <f xml:space="preserve"> InpR!BG$13</f>
        <v>0</v>
      </c>
      <c r="BH13" s="200">
        <f xml:space="preserve"> InpR!BH$13</f>
        <v>0</v>
      </c>
      <c r="BI13" s="200">
        <f xml:space="preserve"> InpR!BI$13</f>
        <v>0</v>
      </c>
    </row>
    <row r="14" spans="1:68" ht="25" customHeight="1">
      <c r="A14" s="368"/>
      <c r="B14" s="369"/>
      <c r="C14" s="369"/>
      <c r="D14" s="370"/>
      <c r="E14" s="402" t="str">
        <f xml:space="preserve"> InpR!E$82</f>
        <v>Has the company produced a report to evidence that import 1 is a new import and complies with its Ofwat-approved trading and procurement code?</v>
      </c>
      <c r="F14" s="402" t="b">
        <f xml:space="preserve"> InpR!F$82</f>
        <v>1</v>
      </c>
      <c r="G14" s="402" t="str">
        <f xml:space="preserve"> InpR!G$82</f>
        <v>True/false</v>
      </c>
      <c r="H14" s="402">
        <f xml:space="preserve"> InpR!H$82</f>
        <v>0</v>
      </c>
      <c r="I14" s="402">
        <f xml:space="preserve"> InpR!I$82</f>
        <v>0</v>
      </c>
      <c r="J14" s="402">
        <f xml:space="preserve"> InpR!J$82</f>
        <v>0</v>
      </c>
      <c r="K14" s="402">
        <f xml:space="preserve"> InpR!K$82</f>
        <v>0</v>
      </c>
      <c r="L14" s="402">
        <f xml:space="preserve"> InpR!L$82</f>
        <v>0</v>
      </c>
      <c r="M14" s="402">
        <f xml:space="preserve"> InpR!M$82</f>
        <v>0</v>
      </c>
      <c r="N14" s="402">
        <f xml:space="preserve"> InpR!N$82</f>
        <v>0</v>
      </c>
      <c r="O14" s="402">
        <f xml:space="preserve"> InpR!O$82</f>
        <v>0</v>
      </c>
      <c r="P14" s="198">
        <f xml:space="preserve"> InpR!P$58</f>
        <v>0</v>
      </c>
      <c r="Q14" s="198">
        <f xml:space="preserve"> InpR!Q$58</f>
        <v>0</v>
      </c>
      <c r="R14" s="198">
        <f xml:space="preserve"> InpR!R$58</f>
        <v>0</v>
      </c>
      <c r="S14" s="198">
        <f xml:space="preserve"> InpR!S$58</f>
        <v>0</v>
      </c>
      <c r="T14" s="198">
        <f xml:space="preserve"> InpR!T$58</f>
        <v>0</v>
      </c>
      <c r="U14" s="198">
        <f xml:space="preserve"> InpR!U$58</f>
        <v>0</v>
      </c>
      <c r="V14" s="198">
        <f xml:space="preserve"> InpR!V$58</f>
        <v>0</v>
      </c>
      <c r="W14" s="198">
        <f xml:space="preserve"> InpR!W$58</f>
        <v>0</v>
      </c>
      <c r="X14" s="198">
        <f xml:space="preserve"> InpR!X$58</f>
        <v>0</v>
      </c>
      <c r="Y14" s="198">
        <f xml:space="preserve"> InpR!Y$58</f>
        <v>0</v>
      </c>
      <c r="Z14" s="198">
        <f xml:space="preserve"> InpR!Z$58</f>
        <v>0</v>
      </c>
      <c r="AA14" s="198">
        <f xml:space="preserve"> InpR!AA$58</f>
        <v>0</v>
      </c>
      <c r="AB14" s="198">
        <f xml:space="preserve"> InpR!AB$58</f>
        <v>0</v>
      </c>
      <c r="AC14" s="198">
        <f xml:space="preserve"> InpR!AC$58</f>
        <v>0</v>
      </c>
      <c r="AD14" s="198">
        <f xml:space="preserve"> InpR!AD$58</f>
        <v>0</v>
      </c>
      <c r="AE14" s="198">
        <f xml:space="preserve"> InpR!AE$58</f>
        <v>0</v>
      </c>
      <c r="AF14" s="198">
        <f xml:space="preserve"> InpR!AF$58</f>
        <v>0</v>
      </c>
      <c r="AG14" s="198">
        <f xml:space="preserve"> InpR!AG$58</f>
        <v>0</v>
      </c>
      <c r="AH14" s="198">
        <f xml:space="preserve"> InpR!AH$58</f>
        <v>0</v>
      </c>
      <c r="AI14" s="198">
        <f xml:space="preserve"> InpR!AI$58</f>
        <v>0</v>
      </c>
      <c r="AJ14" s="198">
        <f xml:space="preserve"> InpR!AJ$58</f>
        <v>0</v>
      </c>
      <c r="AK14" s="198">
        <f xml:space="preserve"> InpR!AK$58</f>
        <v>0</v>
      </c>
      <c r="AL14" s="198">
        <f xml:space="preserve"> InpR!AL$58</f>
        <v>0</v>
      </c>
      <c r="AM14" s="198">
        <f xml:space="preserve"> InpR!AM$58</f>
        <v>0</v>
      </c>
      <c r="AN14" s="198">
        <f xml:space="preserve"> InpR!AN$58</f>
        <v>0</v>
      </c>
      <c r="AO14" s="198">
        <f xml:space="preserve"> InpR!AO$58</f>
        <v>0</v>
      </c>
      <c r="AP14" s="198">
        <f xml:space="preserve"> InpR!AP$58</f>
        <v>0</v>
      </c>
      <c r="AQ14" s="198">
        <f xml:space="preserve"> InpR!AQ$58</f>
        <v>0</v>
      </c>
      <c r="AR14" s="198">
        <f xml:space="preserve"> InpR!AR$58</f>
        <v>0</v>
      </c>
      <c r="AS14" s="198">
        <f xml:space="preserve"> InpR!AS$58</f>
        <v>0</v>
      </c>
      <c r="AT14" s="198">
        <f xml:space="preserve"> InpR!AT$58</f>
        <v>0</v>
      </c>
      <c r="AU14" s="198">
        <f xml:space="preserve"> InpR!AU$58</f>
        <v>0</v>
      </c>
      <c r="AV14" s="198">
        <f xml:space="preserve"> InpR!AV$58</f>
        <v>0</v>
      </c>
      <c r="AW14" s="198">
        <f xml:space="preserve"> InpR!AW$58</f>
        <v>0</v>
      </c>
      <c r="AX14" s="198">
        <f xml:space="preserve"> InpR!AX$58</f>
        <v>0</v>
      </c>
      <c r="AY14" s="198">
        <f xml:space="preserve"> InpR!AY$58</f>
        <v>0</v>
      </c>
      <c r="AZ14" s="198">
        <f xml:space="preserve"> InpR!AZ$58</f>
        <v>0</v>
      </c>
      <c r="BA14" s="198">
        <f xml:space="preserve"> InpR!BA$58</f>
        <v>0</v>
      </c>
      <c r="BB14" s="198">
        <f xml:space="preserve"> InpR!BB$58</f>
        <v>0</v>
      </c>
      <c r="BC14" s="198">
        <f xml:space="preserve"> InpR!BC$58</f>
        <v>0</v>
      </c>
      <c r="BD14" s="198">
        <f xml:space="preserve"> InpR!BD$58</f>
        <v>0</v>
      </c>
      <c r="BE14" s="198">
        <f xml:space="preserve"> InpR!BE$58</f>
        <v>0</v>
      </c>
      <c r="BF14" s="198">
        <f xml:space="preserve"> InpR!BF$58</f>
        <v>0</v>
      </c>
      <c r="BG14" s="198">
        <f xml:space="preserve"> InpR!BG$58</f>
        <v>0</v>
      </c>
      <c r="BH14" s="198">
        <f xml:space="preserve"> InpR!BH$58</f>
        <v>0</v>
      </c>
      <c r="BI14" s="198">
        <f xml:space="preserve"> InpR!BI$58</f>
        <v>0</v>
      </c>
    </row>
    <row r="15" spans="1:68" s="187" customFormat="1" ht="12.5">
      <c r="A15" s="381"/>
      <c r="B15" s="369"/>
      <c r="C15" s="369"/>
      <c r="D15" s="370"/>
      <c r="E15" s="121" t="s">
        <v>299</v>
      </c>
      <c r="F15" s="382" t="b">
        <f xml:space="preserve"> IF( AND( F13, F14 ), TRUE, FALSE )</f>
        <v>1</v>
      </c>
      <c r="G15" s="121" t="s">
        <v>125</v>
      </c>
      <c r="H15" s="139"/>
      <c r="I15" s="121"/>
      <c r="J15" s="139"/>
      <c r="K15" s="139"/>
      <c r="L15" s="139"/>
      <c r="M15" s="139"/>
      <c r="N15" s="139"/>
      <c r="O15" s="139"/>
      <c r="P15" s="139"/>
      <c r="Q15" s="139"/>
      <c r="R15" s="139"/>
      <c r="S15" s="139"/>
      <c r="T15" s="141"/>
      <c r="U15" s="141"/>
      <c r="V15" s="141"/>
      <c r="W15" s="141"/>
      <c r="X15" s="141"/>
      <c r="Y15" s="141"/>
      <c r="Z15" s="141"/>
      <c r="AA15" s="141"/>
      <c r="AB15" s="139"/>
      <c r="AC15" s="139"/>
      <c r="AD15" s="141"/>
      <c r="AE15" s="141"/>
      <c r="AF15" s="139"/>
      <c r="AG15" s="139"/>
      <c r="AH15" s="141"/>
      <c r="AI15" s="141"/>
      <c r="AJ15" s="139"/>
      <c r="AK15" s="139"/>
      <c r="AL15" s="141"/>
      <c r="AM15" s="141"/>
      <c r="AN15" s="139"/>
      <c r="AO15" s="139"/>
      <c r="AP15" s="141"/>
      <c r="AQ15" s="141"/>
      <c r="AR15" s="139"/>
      <c r="AS15" s="141"/>
      <c r="AT15" s="141"/>
      <c r="AU15" s="139"/>
      <c r="AV15" s="141"/>
      <c r="AW15" s="141"/>
      <c r="AX15" s="139"/>
      <c r="AY15" s="141"/>
      <c r="AZ15" s="141"/>
      <c r="BA15" s="139"/>
      <c r="BB15" s="141"/>
      <c r="BC15" s="141"/>
      <c r="BD15" s="139"/>
      <c r="BE15" s="141"/>
      <c r="BF15" s="141"/>
      <c r="BG15" s="139"/>
      <c r="BH15" s="141"/>
      <c r="BI15" s="141"/>
    </row>
    <row r="16" spans="1:68" s="187" customFormat="1" ht="12.5">
      <c r="A16" s="381"/>
      <c r="B16" s="369"/>
      <c r="C16" s="369"/>
      <c r="D16" s="370"/>
      <c r="E16" s="121"/>
      <c r="F16" s="382"/>
      <c r="G16" s="121"/>
      <c r="H16" s="139"/>
      <c r="I16" s="121"/>
      <c r="J16" s="139"/>
      <c r="K16" s="139"/>
      <c r="L16" s="139"/>
      <c r="M16" s="139"/>
      <c r="N16" s="139"/>
      <c r="O16" s="139"/>
      <c r="P16" s="139"/>
      <c r="Q16" s="139"/>
      <c r="R16" s="139"/>
      <c r="S16" s="139"/>
      <c r="T16" s="141"/>
      <c r="U16" s="141"/>
      <c r="V16" s="141"/>
      <c r="W16" s="141"/>
      <c r="X16" s="141"/>
      <c r="Y16" s="141"/>
      <c r="Z16" s="141"/>
      <c r="AA16" s="141"/>
      <c r="AB16" s="139"/>
      <c r="AC16" s="139"/>
      <c r="AD16" s="141"/>
      <c r="AE16" s="141"/>
      <c r="AF16" s="139"/>
      <c r="AG16" s="139"/>
      <c r="AH16" s="141"/>
      <c r="AI16" s="141"/>
      <c r="AJ16" s="139"/>
      <c r="AK16" s="139"/>
      <c r="AL16" s="141"/>
      <c r="AM16" s="141"/>
      <c r="AN16" s="139"/>
      <c r="AO16" s="139"/>
      <c r="AP16" s="141"/>
      <c r="AQ16" s="141"/>
      <c r="AR16" s="139"/>
      <c r="AS16" s="141"/>
      <c r="AT16" s="141"/>
      <c r="AU16" s="139"/>
      <c r="AV16" s="141"/>
      <c r="AW16" s="141"/>
      <c r="AX16" s="139"/>
      <c r="AY16" s="141"/>
      <c r="AZ16" s="141"/>
      <c r="BA16" s="139"/>
      <c r="BB16" s="141"/>
      <c r="BC16" s="141"/>
      <c r="BD16" s="139"/>
      <c r="BE16" s="141"/>
      <c r="BF16" s="141"/>
      <c r="BG16" s="139"/>
      <c r="BH16" s="141"/>
      <c r="BI16" s="141"/>
    </row>
    <row r="17" spans="1:61" s="182" customFormat="1">
      <c r="A17" s="368"/>
      <c r="B17" s="369"/>
      <c r="C17" s="369"/>
      <c r="D17" s="370"/>
      <c r="E17" s="192" t="str">
        <f xml:space="preserve"> InpR!E$13</f>
        <v>Does the company have an Ofwat-approved trading and procurement code?</v>
      </c>
      <c r="F17" s="192" t="b">
        <f xml:space="preserve"> InpR!F$13</f>
        <v>1</v>
      </c>
      <c r="G17" s="192" t="str">
        <f xml:space="preserve"> InpR!G$13</f>
        <v>True/false</v>
      </c>
      <c r="H17" s="200">
        <f xml:space="preserve"> InpR!H$13</f>
        <v>0</v>
      </c>
      <c r="I17" s="200">
        <f xml:space="preserve"> InpR!I$13</f>
        <v>0</v>
      </c>
      <c r="J17" s="200">
        <f xml:space="preserve"> InpR!J$13</f>
        <v>0</v>
      </c>
      <c r="K17" s="200">
        <f xml:space="preserve"> InpR!K$13</f>
        <v>0</v>
      </c>
      <c r="L17" s="200">
        <f xml:space="preserve"> InpR!L$13</f>
        <v>0</v>
      </c>
      <c r="M17" s="200">
        <f xml:space="preserve"> InpR!M$13</f>
        <v>0</v>
      </c>
      <c r="N17" s="200">
        <f xml:space="preserve"> InpR!N$13</f>
        <v>0</v>
      </c>
      <c r="O17" s="200">
        <f xml:space="preserve"> InpR!O$13</f>
        <v>0</v>
      </c>
      <c r="P17" s="200">
        <f xml:space="preserve"> InpR!P$13</f>
        <v>0</v>
      </c>
      <c r="Q17" s="200">
        <f xml:space="preserve"> InpR!Q$13</f>
        <v>0</v>
      </c>
      <c r="R17" s="200">
        <f xml:space="preserve"> InpR!R$13</f>
        <v>0</v>
      </c>
      <c r="S17" s="200">
        <f xml:space="preserve"> InpR!S$13</f>
        <v>0</v>
      </c>
      <c r="T17" s="200">
        <f xml:space="preserve"> InpR!T$13</f>
        <v>0</v>
      </c>
      <c r="U17" s="200">
        <f xml:space="preserve"> InpR!U$13</f>
        <v>0</v>
      </c>
      <c r="V17" s="200">
        <f xml:space="preserve"> InpR!V$13</f>
        <v>0</v>
      </c>
      <c r="W17" s="200">
        <f xml:space="preserve"> InpR!W$13</f>
        <v>0</v>
      </c>
      <c r="X17" s="200">
        <f xml:space="preserve"> InpR!X$13</f>
        <v>0</v>
      </c>
      <c r="Y17" s="200">
        <f xml:space="preserve"> InpR!Y$13</f>
        <v>0</v>
      </c>
      <c r="Z17" s="200">
        <f xml:space="preserve"> InpR!Z$13</f>
        <v>0</v>
      </c>
      <c r="AA17" s="200">
        <f xml:space="preserve"> InpR!AA$13</f>
        <v>0</v>
      </c>
      <c r="AB17" s="200">
        <f xml:space="preserve"> InpR!AB$13</f>
        <v>0</v>
      </c>
      <c r="AC17" s="200">
        <f xml:space="preserve"> InpR!AC$13</f>
        <v>0</v>
      </c>
      <c r="AD17" s="200">
        <f xml:space="preserve"> InpR!AD$13</f>
        <v>0</v>
      </c>
      <c r="AE17" s="200">
        <f xml:space="preserve"> InpR!AE$13</f>
        <v>0</v>
      </c>
      <c r="AF17" s="200">
        <f xml:space="preserve"> InpR!AF$13</f>
        <v>0</v>
      </c>
      <c r="AG17" s="200">
        <f xml:space="preserve"> InpR!AG$13</f>
        <v>0</v>
      </c>
      <c r="AH17" s="200">
        <f xml:space="preserve"> InpR!AH$13</f>
        <v>0</v>
      </c>
      <c r="AI17" s="200">
        <f xml:space="preserve"> InpR!AI$13</f>
        <v>0</v>
      </c>
      <c r="AJ17" s="200">
        <f xml:space="preserve"> InpR!AJ$13</f>
        <v>0</v>
      </c>
      <c r="AK17" s="200">
        <f xml:space="preserve"> InpR!AK$13</f>
        <v>0</v>
      </c>
      <c r="AL17" s="200">
        <f xml:space="preserve"> InpR!AL$13</f>
        <v>0</v>
      </c>
      <c r="AM17" s="200">
        <f xml:space="preserve"> InpR!AM$13</f>
        <v>0</v>
      </c>
      <c r="AN17" s="200">
        <f xml:space="preserve"> InpR!AN$13</f>
        <v>0</v>
      </c>
      <c r="AO17" s="200">
        <f xml:space="preserve"> InpR!AO$13</f>
        <v>0</v>
      </c>
      <c r="AP17" s="200">
        <f xml:space="preserve"> InpR!AP$13</f>
        <v>0</v>
      </c>
      <c r="AQ17" s="200">
        <f xml:space="preserve"> InpR!AQ$13</f>
        <v>0</v>
      </c>
      <c r="AR17" s="200">
        <f xml:space="preserve"> InpR!AR$13</f>
        <v>0</v>
      </c>
      <c r="AS17" s="200">
        <f xml:space="preserve"> InpR!AS$13</f>
        <v>0</v>
      </c>
      <c r="AT17" s="200">
        <f xml:space="preserve"> InpR!AT$13</f>
        <v>0</v>
      </c>
      <c r="AU17" s="200">
        <f xml:space="preserve"> InpR!AU$13</f>
        <v>0</v>
      </c>
      <c r="AV17" s="200">
        <f xml:space="preserve"> InpR!AV$13</f>
        <v>0</v>
      </c>
      <c r="AW17" s="200">
        <f xml:space="preserve"> InpR!AW$13</f>
        <v>0</v>
      </c>
      <c r="AX17" s="200">
        <f xml:space="preserve"> InpR!AX$13</f>
        <v>0</v>
      </c>
      <c r="AY17" s="200">
        <f xml:space="preserve"> InpR!AY$13</f>
        <v>0</v>
      </c>
      <c r="AZ17" s="200">
        <f xml:space="preserve"> InpR!AZ$13</f>
        <v>0</v>
      </c>
      <c r="BA17" s="200">
        <f xml:space="preserve"> InpR!BA$13</f>
        <v>0</v>
      </c>
      <c r="BB17" s="200">
        <f xml:space="preserve"> InpR!BB$13</f>
        <v>0</v>
      </c>
      <c r="BC17" s="200">
        <f xml:space="preserve"> InpR!BC$13</f>
        <v>0</v>
      </c>
      <c r="BD17" s="200">
        <f xml:space="preserve"> InpR!BD$13</f>
        <v>0</v>
      </c>
      <c r="BE17" s="200">
        <f xml:space="preserve"> InpR!BE$13</f>
        <v>0</v>
      </c>
      <c r="BF17" s="200">
        <f xml:space="preserve"> InpR!BF$13</f>
        <v>0</v>
      </c>
      <c r="BG17" s="200">
        <f xml:space="preserve"> InpR!BG$13</f>
        <v>0</v>
      </c>
      <c r="BH17" s="200">
        <f xml:space="preserve"> InpR!BH$13</f>
        <v>0</v>
      </c>
      <c r="BI17" s="200">
        <f xml:space="preserve"> InpR!BI$13</f>
        <v>0</v>
      </c>
    </row>
    <row r="18" spans="1:61" s="187" customFormat="1" ht="25">
      <c r="A18" s="381"/>
      <c r="B18" s="369"/>
      <c r="C18" s="369"/>
      <c r="D18" s="370"/>
      <c r="E18" s="402" t="str">
        <f xml:space="preserve"> InpR!E$92</f>
        <v>Has the company produced a report to evidence that import 2 is a new import and complies with its Ofwat-approved trading and procurement code?</v>
      </c>
      <c r="F18" s="402" t="b">
        <f xml:space="preserve"> InpR!F$92</f>
        <v>1</v>
      </c>
      <c r="G18" s="402" t="str">
        <f xml:space="preserve"> InpR!G$92</f>
        <v>True/false</v>
      </c>
      <c r="H18" s="402">
        <f xml:space="preserve"> InpR!H$92</f>
        <v>0</v>
      </c>
      <c r="I18" s="402">
        <f xml:space="preserve"> InpR!I$92</f>
        <v>0</v>
      </c>
      <c r="J18" s="402">
        <f xml:space="preserve"> InpR!J$92</f>
        <v>0</v>
      </c>
      <c r="K18" s="402">
        <f xml:space="preserve"> InpR!K$92</f>
        <v>0</v>
      </c>
      <c r="L18" s="402">
        <f xml:space="preserve"> InpR!L$92</f>
        <v>0</v>
      </c>
      <c r="M18" s="402">
        <f xml:space="preserve"> InpR!M$92</f>
        <v>0</v>
      </c>
      <c r="N18" s="402">
        <f xml:space="preserve"> InpR!N$92</f>
        <v>0</v>
      </c>
      <c r="O18" s="402">
        <f xml:space="preserve"> InpR!O$92</f>
        <v>0</v>
      </c>
      <c r="P18" s="139"/>
      <c r="Q18" s="139"/>
      <c r="R18" s="139"/>
      <c r="S18" s="139"/>
      <c r="T18" s="141"/>
      <c r="U18" s="141"/>
      <c r="V18" s="141"/>
      <c r="W18" s="141"/>
      <c r="X18" s="141"/>
      <c r="Y18" s="141"/>
      <c r="Z18" s="141"/>
      <c r="AA18" s="141"/>
      <c r="AB18" s="139"/>
      <c r="AC18" s="139"/>
      <c r="AD18" s="141"/>
      <c r="AE18" s="141"/>
      <c r="AF18" s="139"/>
      <c r="AG18" s="139"/>
      <c r="AH18" s="141"/>
      <c r="AI18" s="141"/>
      <c r="AJ18" s="139"/>
      <c r="AK18" s="139"/>
      <c r="AL18" s="141"/>
      <c r="AM18" s="141"/>
      <c r="AN18" s="139"/>
      <c r="AO18" s="139"/>
      <c r="AP18" s="141"/>
      <c r="AQ18" s="141"/>
      <c r="AR18" s="139"/>
      <c r="AS18" s="141"/>
      <c r="AT18" s="141"/>
      <c r="AU18" s="139"/>
      <c r="AV18" s="141"/>
      <c r="AW18" s="141"/>
      <c r="AX18" s="139"/>
      <c r="AY18" s="141"/>
      <c r="AZ18" s="141"/>
      <c r="BA18" s="139"/>
      <c r="BB18" s="141"/>
      <c r="BC18" s="141"/>
      <c r="BD18" s="139"/>
      <c r="BE18" s="141"/>
      <c r="BF18" s="141"/>
      <c r="BG18" s="139"/>
      <c r="BH18" s="141"/>
      <c r="BI18" s="141"/>
    </row>
    <row r="19" spans="1:61" s="15" customFormat="1">
      <c r="A19" s="141"/>
      <c r="B19" s="372"/>
      <c r="C19" s="369"/>
      <c r="D19" s="373"/>
      <c r="E19" s="121" t="s">
        <v>300</v>
      </c>
      <c r="F19" s="382" t="b">
        <f xml:space="preserve"> IF( AND( F17, F18 ), TRUE, FALSE )</f>
        <v>1</v>
      </c>
      <c r="G19" s="121" t="s">
        <v>125</v>
      </c>
      <c r="H19" s="141"/>
      <c r="I19" s="141"/>
      <c r="J19" s="141"/>
      <c r="K19" s="141"/>
      <c r="L19" s="141"/>
      <c r="M19" s="141"/>
      <c r="N19" s="141"/>
      <c r="O19" s="141"/>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row>
    <row r="20" spans="1:61" s="15" customFormat="1">
      <c r="A20" s="141"/>
      <c r="B20" s="372"/>
      <c r="C20" s="369"/>
      <c r="D20" s="373"/>
      <c r="E20" s="121"/>
      <c r="F20" s="382"/>
      <c r="G20" s="121"/>
      <c r="H20" s="141"/>
      <c r="I20" s="141"/>
      <c r="J20" s="141"/>
      <c r="K20" s="141"/>
      <c r="L20" s="141"/>
      <c r="M20" s="141"/>
      <c r="N20" s="141"/>
      <c r="O20" s="141"/>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row>
    <row r="21" spans="1:61" s="182" customFormat="1">
      <c r="A21" s="368"/>
      <c r="B21" s="369"/>
      <c r="C21" s="369"/>
      <c r="D21" s="370"/>
      <c r="E21" s="192" t="str">
        <f xml:space="preserve"> InpR!E$13</f>
        <v>Does the company have an Ofwat-approved trading and procurement code?</v>
      </c>
      <c r="F21" s="192" t="b">
        <f xml:space="preserve"> InpR!F$13</f>
        <v>1</v>
      </c>
      <c r="G21" s="192" t="str">
        <f xml:space="preserve"> InpR!G$13</f>
        <v>True/false</v>
      </c>
      <c r="H21" s="200">
        <f xml:space="preserve"> InpR!H$13</f>
        <v>0</v>
      </c>
      <c r="I21" s="200">
        <f xml:space="preserve"> InpR!I$13</f>
        <v>0</v>
      </c>
      <c r="J21" s="200">
        <f xml:space="preserve"> InpR!J$13</f>
        <v>0</v>
      </c>
      <c r="K21" s="200">
        <f xml:space="preserve"> InpR!K$13</f>
        <v>0</v>
      </c>
      <c r="L21" s="200">
        <f xml:space="preserve"> InpR!L$13</f>
        <v>0</v>
      </c>
      <c r="M21" s="200">
        <f xml:space="preserve"> InpR!M$13</f>
        <v>0</v>
      </c>
      <c r="N21" s="200">
        <f xml:space="preserve"> InpR!N$13</f>
        <v>0</v>
      </c>
      <c r="O21" s="200">
        <f xml:space="preserve"> InpR!O$13</f>
        <v>0</v>
      </c>
      <c r="P21" s="200">
        <f xml:space="preserve"> InpR!P$13</f>
        <v>0</v>
      </c>
      <c r="Q21" s="200">
        <f xml:space="preserve"> InpR!Q$13</f>
        <v>0</v>
      </c>
      <c r="R21" s="200">
        <f xml:space="preserve"> InpR!R$13</f>
        <v>0</v>
      </c>
      <c r="S21" s="200">
        <f xml:space="preserve"> InpR!S$13</f>
        <v>0</v>
      </c>
      <c r="T21" s="200">
        <f xml:space="preserve"> InpR!T$13</f>
        <v>0</v>
      </c>
      <c r="U21" s="200">
        <f xml:space="preserve"> InpR!U$13</f>
        <v>0</v>
      </c>
      <c r="V21" s="200">
        <f xml:space="preserve"> InpR!V$13</f>
        <v>0</v>
      </c>
      <c r="W21" s="200">
        <f xml:space="preserve"> InpR!W$13</f>
        <v>0</v>
      </c>
      <c r="X21" s="200">
        <f xml:space="preserve"> InpR!X$13</f>
        <v>0</v>
      </c>
      <c r="Y21" s="200">
        <f xml:space="preserve"> InpR!Y$13</f>
        <v>0</v>
      </c>
      <c r="Z21" s="200">
        <f xml:space="preserve"> InpR!Z$13</f>
        <v>0</v>
      </c>
      <c r="AA21" s="200">
        <f xml:space="preserve"> InpR!AA$13</f>
        <v>0</v>
      </c>
      <c r="AB21" s="200">
        <f xml:space="preserve"> InpR!AB$13</f>
        <v>0</v>
      </c>
      <c r="AC21" s="200">
        <f xml:space="preserve"> InpR!AC$13</f>
        <v>0</v>
      </c>
      <c r="AD21" s="200">
        <f xml:space="preserve"> InpR!AD$13</f>
        <v>0</v>
      </c>
      <c r="AE21" s="200">
        <f xml:space="preserve"> InpR!AE$13</f>
        <v>0</v>
      </c>
      <c r="AF21" s="200">
        <f xml:space="preserve"> InpR!AF$13</f>
        <v>0</v>
      </c>
      <c r="AG21" s="200">
        <f xml:space="preserve"> InpR!AG$13</f>
        <v>0</v>
      </c>
      <c r="AH21" s="200">
        <f xml:space="preserve"> InpR!AH$13</f>
        <v>0</v>
      </c>
      <c r="AI21" s="200">
        <f xml:space="preserve"> InpR!AI$13</f>
        <v>0</v>
      </c>
      <c r="AJ21" s="200">
        <f xml:space="preserve"> InpR!AJ$13</f>
        <v>0</v>
      </c>
      <c r="AK21" s="200">
        <f xml:space="preserve"> InpR!AK$13</f>
        <v>0</v>
      </c>
      <c r="AL21" s="200">
        <f xml:space="preserve"> InpR!AL$13</f>
        <v>0</v>
      </c>
      <c r="AM21" s="200">
        <f xml:space="preserve"> InpR!AM$13</f>
        <v>0</v>
      </c>
      <c r="AN21" s="200">
        <f xml:space="preserve"> InpR!AN$13</f>
        <v>0</v>
      </c>
      <c r="AO21" s="200">
        <f xml:space="preserve"> InpR!AO$13</f>
        <v>0</v>
      </c>
      <c r="AP21" s="200">
        <f xml:space="preserve"> InpR!AP$13</f>
        <v>0</v>
      </c>
      <c r="AQ21" s="200">
        <f xml:space="preserve"> InpR!AQ$13</f>
        <v>0</v>
      </c>
      <c r="AR21" s="200">
        <f xml:space="preserve"> InpR!AR$13</f>
        <v>0</v>
      </c>
      <c r="AS21" s="200">
        <f xml:space="preserve"> InpR!AS$13</f>
        <v>0</v>
      </c>
      <c r="AT21" s="200">
        <f xml:space="preserve"> InpR!AT$13</f>
        <v>0</v>
      </c>
      <c r="AU21" s="200">
        <f xml:space="preserve"> InpR!AU$13</f>
        <v>0</v>
      </c>
      <c r="AV21" s="200">
        <f xml:space="preserve"> InpR!AV$13</f>
        <v>0</v>
      </c>
      <c r="AW21" s="200">
        <f xml:space="preserve"> InpR!AW$13</f>
        <v>0</v>
      </c>
      <c r="AX21" s="200">
        <f xml:space="preserve"> InpR!AX$13</f>
        <v>0</v>
      </c>
      <c r="AY21" s="200">
        <f xml:space="preserve"> InpR!AY$13</f>
        <v>0</v>
      </c>
      <c r="AZ21" s="200">
        <f xml:space="preserve"> InpR!AZ$13</f>
        <v>0</v>
      </c>
      <c r="BA21" s="200">
        <f xml:space="preserve"> InpR!BA$13</f>
        <v>0</v>
      </c>
      <c r="BB21" s="200">
        <f xml:space="preserve"> InpR!BB$13</f>
        <v>0</v>
      </c>
      <c r="BC21" s="200">
        <f xml:space="preserve"> InpR!BC$13</f>
        <v>0</v>
      </c>
      <c r="BD21" s="200">
        <f xml:space="preserve"> InpR!BD$13</f>
        <v>0</v>
      </c>
      <c r="BE21" s="200">
        <f xml:space="preserve"> InpR!BE$13</f>
        <v>0</v>
      </c>
      <c r="BF21" s="200">
        <f xml:space="preserve"> InpR!BF$13</f>
        <v>0</v>
      </c>
      <c r="BG21" s="200">
        <f xml:space="preserve"> InpR!BG$13</f>
        <v>0</v>
      </c>
      <c r="BH21" s="200">
        <f xml:space="preserve"> InpR!BH$13</f>
        <v>0</v>
      </c>
      <c r="BI21" s="200">
        <f xml:space="preserve"> InpR!BI$13</f>
        <v>0</v>
      </c>
    </row>
    <row r="22" spans="1:61" s="15" customFormat="1" ht="25">
      <c r="A22" s="141"/>
      <c r="B22" s="372"/>
      <c r="C22" s="369"/>
      <c r="D22" s="373"/>
      <c r="E22" s="402" t="str">
        <f xml:space="preserve"> InpR!E$102</f>
        <v>Has the company produced a report to evidence that import 3 is a new import and complies with its Ofwat-approved trading and procurement code?</v>
      </c>
      <c r="F22" s="402" t="b">
        <f xml:space="preserve"> InpR!F$102</f>
        <v>1</v>
      </c>
      <c r="G22" s="402" t="str">
        <f xml:space="preserve"> InpR!G$102</f>
        <v>True/false</v>
      </c>
      <c r="H22" s="402">
        <f xml:space="preserve"> InpR!H$102</f>
        <v>0</v>
      </c>
      <c r="I22" s="402">
        <f xml:space="preserve"> InpR!I$102</f>
        <v>0</v>
      </c>
      <c r="J22" s="402">
        <f xml:space="preserve"> InpR!J$102</f>
        <v>0</v>
      </c>
      <c r="K22" s="402">
        <f xml:space="preserve"> InpR!K$102</f>
        <v>0</v>
      </c>
      <c r="L22" s="402">
        <f xml:space="preserve"> InpR!L$102</f>
        <v>0</v>
      </c>
      <c r="M22" s="402">
        <f xml:space="preserve"> InpR!M$102</f>
        <v>0</v>
      </c>
      <c r="N22" s="402">
        <f xml:space="preserve"> InpR!N$102</f>
        <v>0</v>
      </c>
      <c r="O22" s="402">
        <f xml:space="preserve"> InpR!O$102</f>
        <v>0</v>
      </c>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row>
    <row r="23" spans="1:61" s="15" customFormat="1">
      <c r="A23" s="141"/>
      <c r="B23" s="372"/>
      <c r="C23" s="369"/>
      <c r="D23" s="373"/>
      <c r="E23" s="121" t="s">
        <v>301</v>
      </c>
      <c r="F23" s="382" t="b">
        <f xml:space="preserve"> IF( AND( F21, F22 ), TRUE, FALSE )</f>
        <v>1</v>
      </c>
      <c r="G23" s="121" t="s">
        <v>125</v>
      </c>
      <c r="H23" s="141"/>
      <c r="I23" s="141"/>
      <c r="J23" s="141"/>
      <c r="K23" s="141"/>
      <c r="L23" s="141"/>
      <c r="M23" s="141"/>
      <c r="N23" s="141"/>
      <c r="O23" s="141"/>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row>
    <row r="24" spans="1:61" s="15" customFormat="1">
      <c r="A24" s="141"/>
      <c r="B24" s="372"/>
      <c r="C24" s="369"/>
      <c r="D24" s="373"/>
      <c r="E24" s="121"/>
      <c r="F24" s="382"/>
      <c r="G24" s="121"/>
      <c r="H24" s="141"/>
      <c r="I24" s="141"/>
      <c r="J24" s="141"/>
      <c r="K24" s="141"/>
      <c r="L24" s="141"/>
      <c r="M24" s="141"/>
      <c r="N24" s="141"/>
      <c r="O24" s="141"/>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row>
    <row r="25" spans="1:61" s="60" customFormat="1">
      <c r="A25" s="372"/>
      <c r="B25" s="369"/>
      <c r="C25" s="369"/>
      <c r="D25" s="373"/>
      <c r="E25" s="200" t="str">
        <f xml:space="preserve"> InpR!E$86</f>
        <v>Cost of water imported under new import 1 (2017-18 FYA CPIH deflated)</v>
      </c>
      <c r="F25" s="200">
        <f xml:space="preserve"> InpR!F$86</f>
        <v>0</v>
      </c>
      <c r="G25" s="200" t="str">
        <f xml:space="preserve"> InpR!G$86</f>
        <v xml:space="preserve">£m </v>
      </c>
      <c r="H25" s="200">
        <f xml:space="preserve"> InpR!H$86</f>
        <v>0</v>
      </c>
      <c r="I25" s="200">
        <f xml:space="preserve"> InpR!I$86</f>
        <v>0</v>
      </c>
      <c r="J25" s="200">
        <f xml:space="preserve"> InpR!J$86</f>
        <v>0</v>
      </c>
      <c r="K25" s="200">
        <f xml:space="preserve"> InpR!K$86</f>
        <v>0</v>
      </c>
      <c r="L25" s="200">
        <f xml:space="preserve"> InpR!L$86</f>
        <v>0</v>
      </c>
      <c r="M25" s="200">
        <f xml:space="preserve"> InpR!M$86</f>
        <v>0</v>
      </c>
      <c r="N25" s="200">
        <f xml:space="preserve"> InpR!N$86</f>
        <v>0</v>
      </c>
      <c r="O25" s="200">
        <f xml:space="preserve"> InpR!O$86</f>
        <v>0</v>
      </c>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row>
    <row r="26" spans="1:61" s="60" customFormat="1">
      <c r="A26" s="372"/>
      <c r="B26" s="369"/>
      <c r="C26" s="369"/>
      <c r="D26" s="373"/>
      <c r="E26" s="123" t="str">
        <f xml:space="preserve"> E$15</f>
        <v>Compliance with trading and procurement code for import 1</v>
      </c>
      <c r="F26" s="123" t="b">
        <f xml:space="preserve"> F$15</f>
        <v>1</v>
      </c>
      <c r="G26" s="123" t="str">
        <f xml:space="preserve"> G$15</f>
        <v>True/false</v>
      </c>
      <c r="H26" s="200"/>
      <c r="I26" s="200"/>
      <c r="J26" s="200"/>
      <c r="K26" s="200"/>
      <c r="L26" s="200"/>
      <c r="M26" s="200"/>
      <c r="N26" s="200"/>
      <c r="O26" s="200"/>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row>
    <row r="27" spans="1:61" s="423" customFormat="1">
      <c r="A27" s="418"/>
      <c r="B27" s="419"/>
      <c r="C27" s="419"/>
      <c r="D27" s="420"/>
      <c r="E27" s="421" t="s">
        <v>161</v>
      </c>
      <c r="F27" s="421"/>
      <c r="G27" s="421" t="s">
        <v>105</v>
      </c>
      <c r="H27" s="421">
        <f xml:space="preserve"> SUM( J27:O27 )</f>
        <v>0</v>
      </c>
      <c r="I27" s="421"/>
      <c r="J27" s="421">
        <f t="shared" ref="J27:O27" si="0" xml:space="preserve"> IF( $F26, J25, 0 )</f>
        <v>0</v>
      </c>
      <c r="K27" s="421">
        <f t="shared" si="0"/>
        <v>0</v>
      </c>
      <c r="L27" s="421">
        <f t="shared" si="0"/>
        <v>0</v>
      </c>
      <c r="M27" s="421">
        <f t="shared" si="0"/>
        <v>0</v>
      </c>
      <c r="N27" s="421">
        <f t="shared" si="0"/>
        <v>0</v>
      </c>
      <c r="O27" s="421">
        <f t="shared" si="0"/>
        <v>0</v>
      </c>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2"/>
      <c r="BE27" s="422"/>
      <c r="BF27" s="422"/>
      <c r="BG27" s="422"/>
      <c r="BH27" s="422"/>
      <c r="BI27" s="422"/>
    </row>
    <row r="28" spans="1:61" s="60" customFormat="1">
      <c r="A28" s="372"/>
      <c r="B28" s="369"/>
      <c r="C28" s="369"/>
      <c r="D28" s="373"/>
      <c r="E28" s="123"/>
      <c r="F28" s="123"/>
      <c r="G28" s="123"/>
      <c r="H28" s="200"/>
      <c r="I28" s="200"/>
      <c r="J28" s="200"/>
      <c r="K28" s="200"/>
      <c r="L28" s="200"/>
      <c r="M28" s="200"/>
      <c r="N28" s="200"/>
      <c r="O28" s="200"/>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row>
    <row r="29" spans="1:61" s="60" customFormat="1">
      <c r="A29" s="372"/>
      <c r="B29" s="369"/>
      <c r="C29" s="369"/>
      <c r="D29" s="373"/>
      <c r="E29" s="192" t="str">
        <f xml:space="preserve"> InpR!E$96</f>
        <v>Cost of water imported under new import 2 (2017-18 FYA CPIH deflated)</v>
      </c>
      <c r="F29" s="192">
        <f xml:space="preserve"> InpR!F$96</f>
        <v>0</v>
      </c>
      <c r="G29" s="192" t="str">
        <f xml:space="preserve"> InpR!G$96</f>
        <v xml:space="preserve">£m </v>
      </c>
      <c r="H29" s="192">
        <f xml:space="preserve"> InpR!H$96</f>
        <v>0</v>
      </c>
      <c r="I29" s="192">
        <f xml:space="preserve"> InpR!I$96</f>
        <v>0</v>
      </c>
      <c r="J29" s="192">
        <f xml:space="preserve"> InpR!J$96</f>
        <v>0</v>
      </c>
      <c r="K29" s="192">
        <f xml:space="preserve"> InpR!K$96</f>
        <v>0</v>
      </c>
      <c r="L29" s="192">
        <f xml:space="preserve"> InpR!L$96</f>
        <v>0</v>
      </c>
      <c r="M29" s="192">
        <f xml:space="preserve"> InpR!M$96</f>
        <v>0</v>
      </c>
      <c r="N29" s="192">
        <f xml:space="preserve"> InpR!N$96</f>
        <v>0</v>
      </c>
      <c r="O29" s="192">
        <f xml:space="preserve"> InpR!O$96</f>
        <v>0</v>
      </c>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row>
    <row r="30" spans="1:61" s="60" customFormat="1">
      <c r="A30" s="372"/>
      <c r="B30" s="369"/>
      <c r="C30" s="369"/>
      <c r="D30" s="373"/>
      <c r="E30" s="123" t="str">
        <f xml:space="preserve"> E$19</f>
        <v>Compliance with trading and procurement code for import 2</v>
      </c>
      <c r="F30" s="123" t="b">
        <f xml:space="preserve"> F$19</f>
        <v>1</v>
      </c>
      <c r="G30" s="123" t="str">
        <f xml:space="preserve"> G$19</f>
        <v>True/false</v>
      </c>
      <c r="H30" s="200"/>
      <c r="I30" s="200"/>
      <c r="J30" s="200"/>
      <c r="K30" s="200"/>
      <c r="L30" s="200"/>
      <c r="M30" s="200"/>
      <c r="N30" s="200"/>
      <c r="O30" s="20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row>
    <row r="31" spans="1:61" s="423" customFormat="1">
      <c r="A31" s="418"/>
      <c r="B31" s="419"/>
      <c r="C31" s="419"/>
      <c r="D31" s="420"/>
      <c r="E31" s="421" t="s">
        <v>165</v>
      </c>
      <c r="F31" s="421"/>
      <c r="G31" s="421" t="s">
        <v>105</v>
      </c>
      <c r="H31" s="421">
        <f xml:space="preserve"> SUM( J31:O31 )</f>
        <v>0</v>
      </c>
      <c r="I31" s="421"/>
      <c r="J31" s="421">
        <f t="shared" ref="J31:O31" si="1" xml:space="preserve"> IF( $F30, J29, 0 )</f>
        <v>0</v>
      </c>
      <c r="K31" s="421">
        <f t="shared" si="1"/>
        <v>0</v>
      </c>
      <c r="L31" s="421">
        <f t="shared" si="1"/>
        <v>0</v>
      </c>
      <c r="M31" s="421">
        <f t="shared" si="1"/>
        <v>0</v>
      </c>
      <c r="N31" s="421">
        <f t="shared" si="1"/>
        <v>0</v>
      </c>
      <c r="O31" s="421">
        <f t="shared" si="1"/>
        <v>0</v>
      </c>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2"/>
      <c r="AM31" s="422"/>
      <c r="AN31" s="422"/>
      <c r="AO31" s="422"/>
      <c r="AP31" s="422"/>
      <c r="AQ31" s="422"/>
      <c r="AR31" s="422"/>
      <c r="AS31" s="422"/>
      <c r="AT31" s="422"/>
      <c r="AU31" s="422"/>
      <c r="AV31" s="422"/>
      <c r="AW31" s="422"/>
      <c r="AX31" s="422"/>
      <c r="AY31" s="422"/>
      <c r="AZ31" s="422"/>
      <c r="BA31" s="422"/>
      <c r="BB31" s="422"/>
      <c r="BC31" s="422"/>
      <c r="BD31" s="422"/>
      <c r="BE31" s="422"/>
      <c r="BF31" s="422"/>
      <c r="BG31" s="422"/>
      <c r="BH31" s="422"/>
      <c r="BI31" s="422"/>
    </row>
    <row r="32" spans="1:61" s="60" customFormat="1">
      <c r="A32" s="372"/>
      <c r="B32" s="369"/>
      <c r="C32" s="369"/>
      <c r="D32" s="373"/>
      <c r="E32" s="123"/>
      <c r="F32" s="123"/>
      <c r="G32" s="123"/>
      <c r="H32" s="200"/>
      <c r="I32" s="200"/>
      <c r="J32" s="200"/>
      <c r="K32" s="200"/>
      <c r="L32" s="200"/>
      <c r="M32" s="200"/>
      <c r="N32" s="200"/>
      <c r="O32" s="200"/>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row>
    <row r="33" spans="1:61" s="60" customFormat="1">
      <c r="A33" s="372"/>
      <c r="B33" s="369"/>
      <c r="C33" s="369"/>
      <c r="D33" s="373"/>
      <c r="E33" s="401" t="str">
        <f xml:space="preserve"> InpR!E$106</f>
        <v>Cost of water imported under new import 3 (2017-18 FYA CPIH deflated)</v>
      </c>
      <c r="F33" s="401">
        <f xml:space="preserve"> InpR!F$106</f>
        <v>0</v>
      </c>
      <c r="G33" s="401" t="str">
        <f xml:space="preserve"> InpR!G$106</f>
        <v xml:space="preserve">£m </v>
      </c>
      <c r="H33" s="401">
        <f xml:space="preserve"> InpR!H$106</f>
        <v>0</v>
      </c>
      <c r="I33" s="401">
        <f xml:space="preserve"> InpR!I$106</f>
        <v>0</v>
      </c>
      <c r="J33" s="401">
        <f xml:space="preserve"> InpR!J$106</f>
        <v>0</v>
      </c>
      <c r="K33" s="401">
        <f xml:space="preserve"> InpR!K$106</f>
        <v>0</v>
      </c>
      <c r="L33" s="401">
        <f xml:space="preserve"> InpR!L$106</f>
        <v>0</v>
      </c>
      <c r="M33" s="401">
        <f xml:space="preserve"> InpR!M$106</f>
        <v>0</v>
      </c>
      <c r="N33" s="401">
        <f xml:space="preserve"> InpR!N$106</f>
        <v>0</v>
      </c>
      <c r="O33" s="401">
        <f xml:space="preserve"> InpR!O$106</f>
        <v>0</v>
      </c>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row>
    <row r="34" spans="1:61" s="60" customFormat="1">
      <c r="A34" s="372"/>
      <c r="B34" s="369"/>
      <c r="C34" s="369"/>
      <c r="D34" s="373"/>
      <c r="E34" s="123" t="str">
        <f xml:space="preserve"> E$23</f>
        <v>Compliance with trading and procurement code for import 3</v>
      </c>
      <c r="F34" s="123" t="b">
        <f xml:space="preserve"> F$23</f>
        <v>1</v>
      </c>
      <c r="G34" s="123" t="str">
        <f xml:space="preserve"> G$23</f>
        <v>True/false</v>
      </c>
      <c r="H34" s="200"/>
      <c r="I34" s="200"/>
      <c r="J34" s="200"/>
      <c r="K34" s="200"/>
      <c r="L34" s="200"/>
      <c r="M34" s="200"/>
      <c r="N34" s="200"/>
      <c r="O34" s="200"/>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row>
    <row r="35" spans="1:61" s="423" customFormat="1">
      <c r="A35" s="418"/>
      <c r="B35" s="419"/>
      <c r="C35" s="419"/>
      <c r="D35" s="420"/>
      <c r="E35" s="421" t="s">
        <v>169</v>
      </c>
      <c r="F35" s="421"/>
      <c r="G35" s="421" t="s">
        <v>105</v>
      </c>
      <c r="H35" s="421">
        <f xml:space="preserve"> SUM( J35:O35 )</f>
        <v>0</v>
      </c>
      <c r="I35" s="421"/>
      <c r="J35" s="421">
        <f t="shared" ref="J35:O35" si="2" xml:space="preserve"> IF( $F34, J33, 0 )</f>
        <v>0</v>
      </c>
      <c r="K35" s="421">
        <f t="shared" si="2"/>
        <v>0</v>
      </c>
      <c r="L35" s="421">
        <f t="shared" si="2"/>
        <v>0</v>
      </c>
      <c r="M35" s="421">
        <f t="shared" si="2"/>
        <v>0</v>
      </c>
      <c r="N35" s="421">
        <f t="shared" si="2"/>
        <v>0</v>
      </c>
      <c r="O35" s="421">
        <f t="shared" si="2"/>
        <v>0</v>
      </c>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2"/>
      <c r="BB35" s="422"/>
      <c r="BC35" s="422"/>
      <c r="BD35" s="422"/>
      <c r="BE35" s="422"/>
      <c r="BF35" s="422"/>
      <c r="BG35" s="422"/>
      <c r="BH35" s="422"/>
      <c r="BI35" s="422"/>
    </row>
    <row r="36" spans="1:61" customFormat="1" ht="12.5">
      <c r="A36" s="380"/>
      <c r="B36" s="380"/>
      <c r="C36" s="380"/>
      <c r="D36" s="380"/>
      <c r="E36" s="380"/>
      <c r="F36" s="380"/>
      <c r="G36" s="380"/>
      <c r="H36" s="380"/>
      <c r="I36" s="380"/>
      <c r="J36" s="380"/>
      <c r="K36" s="380"/>
      <c r="L36" s="380"/>
      <c r="M36" s="380"/>
      <c r="N36" s="380"/>
      <c r="O36" s="380"/>
    </row>
    <row r="37" spans="1:61" s="60" customFormat="1">
      <c r="A37" s="372"/>
      <c r="B37" s="372" t="s">
        <v>157</v>
      </c>
      <c r="C37" s="369"/>
      <c r="D37" s="373"/>
      <c r="E37" s="141"/>
      <c r="F37" s="141"/>
      <c r="G37" s="141"/>
      <c r="H37" s="141"/>
      <c r="I37" s="141"/>
      <c r="J37" s="141"/>
      <c r="K37" s="141"/>
      <c r="L37" s="141"/>
      <c r="M37" s="141"/>
      <c r="N37" s="141"/>
      <c r="O37" s="141"/>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60" customFormat="1">
      <c r="A38" s="372"/>
      <c r="B38" s="369"/>
      <c r="C38" s="369"/>
      <c r="D38" s="373"/>
      <c r="E38" s="141"/>
      <c r="F38" s="141"/>
      <c r="G38" s="141"/>
      <c r="H38" s="141"/>
      <c r="I38" s="141"/>
      <c r="J38" s="141"/>
      <c r="K38" s="141"/>
      <c r="L38" s="141"/>
      <c r="M38" s="141"/>
      <c r="N38" s="141"/>
      <c r="O38" s="141"/>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row>
    <row r="39" spans="1:61">
      <c r="A39" s="368"/>
      <c r="B39" s="369"/>
      <c r="C39" s="369"/>
      <c r="D39" s="370"/>
      <c r="E39" s="401" t="str">
        <f xml:space="preserve"> InpR!E$80</f>
        <v>Name/reference of import trade</v>
      </c>
      <c r="F39" s="401">
        <f xml:space="preserve"> InpR!F$80</f>
        <v>0</v>
      </c>
      <c r="G39" s="401" t="str">
        <f xml:space="preserve"> InpR!G$80</f>
        <v>Text</v>
      </c>
      <c r="H39" s="401">
        <f xml:space="preserve"> InpR!H$80</f>
        <v>0</v>
      </c>
      <c r="I39" s="401">
        <f xml:space="preserve"> InpR!I$80</f>
        <v>0</v>
      </c>
      <c r="J39" s="401">
        <f xml:space="preserve"> InpR!J$80</f>
        <v>0</v>
      </c>
      <c r="K39" s="401">
        <f xml:space="preserve"> InpR!K$80</f>
        <v>0</v>
      </c>
      <c r="L39" s="401">
        <f xml:space="preserve"> InpR!L$80</f>
        <v>0</v>
      </c>
      <c r="M39" s="401">
        <f xml:space="preserve"> InpR!M$80</f>
        <v>0</v>
      </c>
      <c r="N39" s="401">
        <f xml:space="preserve"> InpR!N$80</f>
        <v>0</v>
      </c>
      <c r="O39" s="401">
        <f xml:space="preserve"> InpR!O$80</f>
        <v>0</v>
      </c>
    </row>
    <row r="40" spans="1:61" customFormat="1" ht="12.5">
      <c r="A40" s="380"/>
      <c r="B40" s="380"/>
      <c r="C40" s="380"/>
      <c r="D40" s="380"/>
      <c r="E40" s="380"/>
      <c r="F40" s="380"/>
      <c r="G40" s="380"/>
      <c r="H40" s="380"/>
      <c r="I40" s="380"/>
      <c r="J40" s="380"/>
      <c r="K40" s="380"/>
      <c r="L40" s="380"/>
      <c r="M40" s="380"/>
      <c r="N40" s="380"/>
      <c r="O40" s="380"/>
    </row>
    <row r="41" spans="1:61" s="182" customFormat="1">
      <c r="A41" s="374"/>
      <c r="B41" s="375"/>
      <c r="C41" s="375"/>
      <c r="D41" s="376"/>
      <c r="E41" s="384" t="str">
        <f xml:space="preserve"> InpR!E$84</f>
        <v>Proportion of the incentive allocated to the water resources control for import 1</v>
      </c>
      <c r="F41" s="407">
        <f xml:space="preserve"> InpR!F$84</f>
        <v>0</v>
      </c>
      <c r="G41" s="384" t="str">
        <f xml:space="preserve"> InpR!G$84</f>
        <v>%</v>
      </c>
      <c r="H41" s="384">
        <f xml:space="preserve"> InpR!H$84</f>
        <v>0</v>
      </c>
      <c r="I41" s="384">
        <f xml:space="preserve"> InpR!I$84</f>
        <v>0</v>
      </c>
      <c r="J41" s="384">
        <f xml:space="preserve"> InpR!J$84</f>
        <v>0</v>
      </c>
      <c r="K41" s="384">
        <f xml:space="preserve"> InpR!K$84</f>
        <v>0</v>
      </c>
      <c r="L41" s="384">
        <f xml:space="preserve"> InpR!L$84</f>
        <v>0</v>
      </c>
      <c r="M41" s="384">
        <f xml:space="preserve"> InpR!M$84</f>
        <v>0</v>
      </c>
      <c r="N41" s="384">
        <f xml:space="preserve"> InpR!N$84</f>
        <v>0</v>
      </c>
      <c r="O41" s="384">
        <f xml:space="preserve"> InpR!O$84</f>
        <v>0</v>
      </c>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row>
    <row r="42" spans="1:61">
      <c r="A42" s="368"/>
      <c r="B42" s="369"/>
      <c r="C42" s="369"/>
      <c r="D42" s="370"/>
      <c r="E42" s="121" t="s">
        <v>302</v>
      </c>
      <c r="F42" s="395">
        <f xml:space="preserve"> 1 - F41</f>
        <v>1</v>
      </c>
      <c r="G42" s="139" t="s">
        <v>123</v>
      </c>
      <c r="H42" s="139"/>
      <c r="I42" s="139"/>
      <c r="J42" s="380"/>
      <c r="K42" s="380"/>
      <c r="L42" s="380"/>
      <c r="M42" s="380"/>
      <c r="N42" s="380"/>
      <c r="O42" s="380"/>
    </row>
    <row r="43" spans="1:61">
      <c r="A43" s="368"/>
      <c r="B43" s="369"/>
      <c r="C43" s="369"/>
      <c r="D43" s="370"/>
      <c r="E43" s="139"/>
      <c r="F43" s="139"/>
      <c r="G43" s="139"/>
      <c r="H43" s="139"/>
      <c r="I43" s="139"/>
      <c r="J43" s="380"/>
      <c r="K43" s="380"/>
      <c r="L43" s="380"/>
      <c r="M43" s="380"/>
      <c r="N43" s="380"/>
      <c r="O43" s="380"/>
    </row>
    <row r="44" spans="1:61">
      <c r="A44" s="368"/>
      <c r="B44" s="369"/>
      <c r="C44" s="369"/>
      <c r="D44" s="370"/>
      <c r="E44" s="384" t="str">
        <f xml:space="preserve"> InpR!E$84</f>
        <v>Proportion of the incentive allocated to the water resources control for import 1</v>
      </c>
      <c r="F44" s="407">
        <f xml:space="preserve"> InpR!F$84</f>
        <v>0</v>
      </c>
      <c r="G44" s="384" t="str">
        <f xml:space="preserve"> InpR!G$84</f>
        <v>%</v>
      </c>
      <c r="H44" s="384">
        <f xml:space="preserve"> InpR!H$84</f>
        <v>0</v>
      </c>
      <c r="I44" s="384">
        <f xml:space="preserve"> InpR!I$84</f>
        <v>0</v>
      </c>
      <c r="J44" s="384">
        <f xml:space="preserve"> InpR!J$84</f>
        <v>0</v>
      </c>
      <c r="K44" s="384">
        <f xml:space="preserve"> InpR!K$84</f>
        <v>0</v>
      </c>
      <c r="L44" s="384">
        <f xml:space="preserve"> InpR!L$84</f>
        <v>0</v>
      </c>
      <c r="M44" s="384">
        <f xml:space="preserve"> InpR!M$84</f>
        <v>0</v>
      </c>
      <c r="N44" s="384">
        <f xml:space="preserve"> InpR!N$84</f>
        <v>0</v>
      </c>
      <c r="O44" s="384">
        <f xml:space="preserve"> InpR!O$84</f>
        <v>0</v>
      </c>
    </row>
    <row r="45" spans="1:61" s="60" customFormat="1">
      <c r="A45" s="372"/>
      <c r="B45" s="369"/>
      <c r="C45" s="369"/>
      <c r="D45" s="373"/>
      <c r="E45" s="123" t="str">
        <f t="shared" ref="E45:O45" si="3" xml:space="preserve"> E$27</f>
        <v>Cost of water imported under new import 1 (2017-18 FYA CPIH deflated)</v>
      </c>
      <c r="F45" s="123">
        <f t="shared" si="3"/>
        <v>0</v>
      </c>
      <c r="G45" s="123" t="str">
        <f t="shared" si="3"/>
        <v>£m</v>
      </c>
      <c r="H45" s="123">
        <f t="shared" si="3"/>
        <v>0</v>
      </c>
      <c r="I45" s="123">
        <f t="shared" si="3"/>
        <v>0</v>
      </c>
      <c r="J45" s="123">
        <f t="shared" si="3"/>
        <v>0</v>
      </c>
      <c r="K45" s="123">
        <f t="shared" si="3"/>
        <v>0</v>
      </c>
      <c r="L45" s="123">
        <f t="shared" si="3"/>
        <v>0</v>
      </c>
      <c r="M45" s="123">
        <f t="shared" si="3"/>
        <v>0</v>
      </c>
      <c r="N45" s="123">
        <f t="shared" si="3"/>
        <v>0</v>
      </c>
      <c r="O45" s="123">
        <f t="shared" si="3"/>
        <v>0</v>
      </c>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row>
    <row r="46" spans="1:61" s="60" customFormat="1">
      <c r="A46" s="372"/>
      <c r="B46" s="369"/>
      <c r="C46" s="369"/>
      <c r="D46" s="373"/>
      <c r="E46" s="141" t="s">
        <v>303</v>
      </c>
      <c r="F46" s="141"/>
      <c r="G46" s="141" t="s">
        <v>105</v>
      </c>
      <c r="H46" s="141">
        <f xml:space="preserve"> SUM(J46:BI46)</f>
        <v>0</v>
      </c>
      <c r="I46" s="141"/>
      <c r="J46" s="195">
        <f t="shared" ref="J46:O46" si="4" xml:space="preserve"> J$45 * $F44</f>
        <v>0</v>
      </c>
      <c r="K46" s="195">
        <f t="shared" si="4"/>
        <v>0</v>
      </c>
      <c r="L46" s="195">
        <f t="shared" si="4"/>
        <v>0</v>
      </c>
      <c r="M46" s="195">
        <f t="shared" si="4"/>
        <v>0</v>
      </c>
      <c r="N46" s="195">
        <f t="shared" si="4"/>
        <v>0</v>
      </c>
      <c r="O46" s="195">
        <f t="shared" si="4"/>
        <v>0</v>
      </c>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row>
    <row r="47" spans="1:61">
      <c r="A47" s="368"/>
      <c r="B47" s="369"/>
      <c r="C47" s="369"/>
      <c r="D47" s="370"/>
      <c r="E47" s="141"/>
      <c r="F47" s="139"/>
      <c r="G47" s="139"/>
      <c r="H47" s="139"/>
      <c r="I47" s="139"/>
      <c r="J47" s="195"/>
      <c r="K47" s="195"/>
      <c r="L47" s="195"/>
      <c r="M47" s="195"/>
      <c r="N47" s="195"/>
      <c r="O47" s="195"/>
    </row>
    <row r="48" spans="1:61">
      <c r="A48" s="368"/>
      <c r="B48" s="369"/>
      <c r="C48" s="369"/>
      <c r="D48" s="370"/>
      <c r="E48" s="141" t="str">
        <f xml:space="preserve"> E$42</f>
        <v>Proportion of the incentive allocated to the network plus water control for import 1</v>
      </c>
      <c r="F48" s="395">
        <f xml:space="preserve"> F$42</f>
        <v>1</v>
      </c>
      <c r="G48" s="139" t="str">
        <f xml:space="preserve"> G$42</f>
        <v>%</v>
      </c>
      <c r="H48" s="141">
        <f xml:space="preserve"> H$42</f>
        <v>0</v>
      </c>
      <c r="I48" s="141">
        <f t="shared" ref="I48:O48" si="5" xml:space="preserve"> I$42</f>
        <v>0</v>
      </c>
      <c r="J48" s="141">
        <f t="shared" si="5"/>
        <v>0</v>
      </c>
      <c r="K48" s="141">
        <f t="shared" si="5"/>
        <v>0</v>
      </c>
      <c r="L48" s="141">
        <f t="shared" si="5"/>
        <v>0</v>
      </c>
      <c r="M48" s="141">
        <f t="shared" si="5"/>
        <v>0</v>
      </c>
      <c r="N48" s="141">
        <f t="shared" si="5"/>
        <v>0</v>
      </c>
      <c r="O48" s="141">
        <f t="shared" si="5"/>
        <v>0</v>
      </c>
    </row>
    <row r="49" spans="1:61" s="60" customFormat="1">
      <c r="A49" s="372"/>
      <c r="B49" s="369"/>
      <c r="C49" s="369"/>
      <c r="D49" s="373"/>
      <c r="E49" s="123" t="str">
        <f t="shared" ref="E49:O49" si="6" xml:space="preserve"> E$27</f>
        <v>Cost of water imported under new import 1 (2017-18 FYA CPIH deflated)</v>
      </c>
      <c r="F49" s="123">
        <f t="shared" si="6"/>
        <v>0</v>
      </c>
      <c r="G49" s="123" t="str">
        <f t="shared" si="6"/>
        <v>£m</v>
      </c>
      <c r="H49" s="123">
        <f t="shared" si="6"/>
        <v>0</v>
      </c>
      <c r="I49" s="123">
        <f t="shared" si="6"/>
        <v>0</v>
      </c>
      <c r="J49" s="123">
        <f t="shared" si="6"/>
        <v>0</v>
      </c>
      <c r="K49" s="123">
        <f t="shared" si="6"/>
        <v>0</v>
      </c>
      <c r="L49" s="123">
        <f t="shared" si="6"/>
        <v>0</v>
      </c>
      <c r="M49" s="123">
        <f t="shared" si="6"/>
        <v>0</v>
      </c>
      <c r="N49" s="123">
        <f t="shared" si="6"/>
        <v>0</v>
      </c>
      <c r="O49" s="123">
        <f t="shared" si="6"/>
        <v>0</v>
      </c>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row>
    <row r="50" spans="1:61" s="60" customFormat="1">
      <c r="A50" s="372"/>
      <c r="B50" s="369"/>
      <c r="C50" s="369"/>
      <c r="D50" s="373"/>
      <c r="E50" s="141" t="s">
        <v>304</v>
      </c>
      <c r="F50" s="141"/>
      <c r="G50" s="141" t="s">
        <v>105</v>
      </c>
      <c r="H50" s="141">
        <f xml:space="preserve"> SUM(J50:BI50)</f>
        <v>0</v>
      </c>
      <c r="I50" s="141"/>
      <c r="J50" s="195">
        <f t="shared" ref="J50:O50" si="7" xml:space="preserve"> J$49 * $F48</f>
        <v>0</v>
      </c>
      <c r="K50" s="195">
        <f t="shared" si="7"/>
        <v>0</v>
      </c>
      <c r="L50" s="195">
        <f t="shared" si="7"/>
        <v>0</v>
      </c>
      <c r="M50" s="195">
        <f t="shared" si="7"/>
        <v>0</v>
      </c>
      <c r="N50" s="195">
        <f t="shared" si="7"/>
        <v>0</v>
      </c>
      <c r="O50" s="195">
        <f t="shared" si="7"/>
        <v>0</v>
      </c>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row>
    <row r="51" spans="1:61">
      <c r="A51" s="368"/>
      <c r="B51" s="369"/>
      <c r="C51" s="369"/>
      <c r="D51" s="370"/>
      <c r="E51" s="139"/>
      <c r="F51" s="139"/>
      <c r="G51" s="139"/>
      <c r="H51" s="139"/>
      <c r="I51" s="139"/>
      <c r="J51" s="139"/>
      <c r="K51" s="139"/>
      <c r="L51" s="139"/>
      <c r="M51" s="139"/>
      <c r="N51" s="139"/>
      <c r="O51" s="139"/>
    </row>
    <row r="52" spans="1:61" s="15" customFormat="1">
      <c r="A52" s="380"/>
      <c r="B52" s="372" t="s">
        <v>162</v>
      </c>
      <c r="C52" s="380"/>
      <c r="D52" s="380"/>
      <c r="E52" s="380"/>
      <c r="F52" s="380"/>
      <c r="G52" s="380"/>
      <c r="H52" s="380"/>
      <c r="I52" s="380"/>
      <c r="J52" s="380"/>
      <c r="K52" s="380"/>
      <c r="L52" s="380"/>
      <c r="M52" s="380"/>
      <c r="N52" s="380"/>
      <c r="O52" s="380"/>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row>
    <row r="53" spans="1:61" s="60" customFormat="1">
      <c r="A53" s="372"/>
      <c r="B53" s="369"/>
      <c r="C53" s="369"/>
      <c r="D53" s="373"/>
      <c r="E53" s="141"/>
      <c r="F53" s="141"/>
      <c r="G53" s="141"/>
      <c r="H53" s="141"/>
      <c r="I53" s="141"/>
      <c r="J53" s="141"/>
      <c r="K53" s="141"/>
      <c r="L53" s="141"/>
      <c r="M53" s="141"/>
      <c r="N53" s="141"/>
      <c r="O53" s="141"/>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row>
    <row r="54" spans="1:61" s="182" customFormat="1">
      <c r="A54" s="374"/>
      <c r="B54" s="375"/>
      <c r="C54" s="375"/>
      <c r="D54" s="376"/>
      <c r="E54" s="401" t="str">
        <f xml:space="preserve"> InpR!E$90</f>
        <v>Name/reference of import trade</v>
      </c>
      <c r="F54" s="401">
        <f xml:space="preserve"> InpR!F$90</f>
        <v>0</v>
      </c>
      <c r="G54" s="401" t="str">
        <f xml:space="preserve"> InpR!G$90</f>
        <v>Text</v>
      </c>
      <c r="H54" s="401">
        <f xml:space="preserve"> InpR!H$90</f>
        <v>0</v>
      </c>
      <c r="I54" s="401">
        <f xml:space="preserve"> InpR!I$90</f>
        <v>0</v>
      </c>
      <c r="J54" s="401">
        <f xml:space="preserve"> InpR!J$90</f>
        <v>0</v>
      </c>
      <c r="K54" s="401">
        <f xml:space="preserve"> InpR!K$90</f>
        <v>0</v>
      </c>
      <c r="L54" s="401">
        <f xml:space="preserve"> InpR!L$90</f>
        <v>0</v>
      </c>
      <c r="M54" s="401">
        <f xml:space="preserve"> InpR!M$90</f>
        <v>0</v>
      </c>
      <c r="N54" s="401">
        <f xml:space="preserve"> InpR!N$90</f>
        <v>0</v>
      </c>
      <c r="O54" s="401">
        <f xml:space="preserve"> InpR!O$90</f>
        <v>0</v>
      </c>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row>
    <row r="55" spans="1:61">
      <c r="A55" s="368"/>
      <c r="B55" s="369"/>
      <c r="C55" s="369"/>
      <c r="D55" s="370"/>
      <c r="E55" s="139"/>
      <c r="F55" s="139"/>
      <c r="G55" s="139"/>
      <c r="H55" s="139"/>
      <c r="I55" s="139"/>
      <c r="J55" s="380"/>
      <c r="K55" s="380"/>
      <c r="L55" s="380"/>
      <c r="M55" s="380"/>
      <c r="N55" s="380"/>
      <c r="O55" s="380"/>
    </row>
    <row r="56" spans="1:61" s="182" customFormat="1">
      <c r="A56" s="374"/>
      <c r="B56" s="375"/>
      <c r="C56" s="375"/>
      <c r="D56" s="376"/>
      <c r="E56" s="407" t="str">
        <f xml:space="preserve"> InpR!E$94</f>
        <v>Proportion of the incentive allocated to the water resources control for import 2</v>
      </c>
      <c r="F56" s="407">
        <f xml:space="preserve"> InpR!F$94</f>
        <v>0</v>
      </c>
      <c r="G56" s="407" t="str">
        <f xml:space="preserve"> InpR!G$94</f>
        <v>%</v>
      </c>
      <c r="H56" s="407">
        <f xml:space="preserve"> InpR!H$94</f>
        <v>0</v>
      </c>
      <c r="I56" s="407">
        <f xml:space="preserve"> InpR!I$94</f>
        <v>0</v>
      </c>
      <c r="J56" s="407">
        <f xml:space="preserve"> InpR!J$94</f>
        <v>0</v>
      </c>
      <c r="K56" s="407">
        <f xml:space="preserve"> InpR!K$94</f>
        <v>0</v>
      </c>
      <c r="L56" s="407">
        <f xml:space="preserve"> InpR!L$94</f>
        <v>0</v>
      </c>
      <c r="M56" s="407">
        <f xml:space="preserve"> InpR!M$94</f>
        <v>0</v>
      </c>
      <c r="N56" s="407">
        <f xml:space="preserve"> InpR!N$94</f>
        <v>0</v>
      </c>
      <c r="O56" s="407">
        <f xml:space="preserve"> InpR!O$94</f>
        <v>0</v>
      </c>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row>
    <row r="57" spans="1:61">
      <c r="A57" s="368"/>
      <c r="B57" s="369"/>
      <c r="C57" s="369"/>
      <c r="D57" s="370"/>
      <c r="E57" s="121" t="s">
        <v>305</v>
      </c>
      <c r="F57" s="395">
        <f>1-F56</f>
        <v>1</v>
      </c>
      <c r="G57" s="139" t="s">
        <v>123</v>
      </c>
      <c r="H57" s="139"/>
      <c r="I57" s="139"/>
      <c r="J57" s="380"/>
      <c r="K57" s="380"/>
      <c r="L57" s="380"/>
      <c r="M57" s="380"/>
      <c r="N57" s="380"/>
      <c r="O57" s="380"/>
    </row>
    <row r="58" spans="1:61">
      <c r="A58" s="368"/>
      <c r="B58" s="369"/>
      <c r="C58" s="369"/>
      <c r="D58" s="370"/>
      <c r="E58" s="139"/>
      <c r="F58" s="139"/>
      <c r="G58" s="139"/>
      <c r="H58" s="139"/>
      <c r="I58" s="139"/>
      <c r="J58" s="380"/>
      <c r="K58" s="380"/>
      <c r="L58" s="380"/>
      <c r="M58" s="380"/>
      <c r="N58" s="380"/>
      <c r="O58" s="380"/>
    </row>
    <row r="59" spans="1:61" s="182" customFormat="1">
      <c r="A59" s="374"/>
      <c r="B59" s="375"/>
      <c r="C59" s="375"/>
      <c r="D59" s="376"/>
      <c r="E59" s="407" t="str">
        <f xml:space="preserve"> InpR!E$94</f>
        <v>Proportion of the incentive allocated to the water resources control for import 2</v>
      </c>
      <c r="F59" s="407">
        <f xml:space="preserve"> InpR!F$94</f>
        <v>0</v>
      </c>
      <c r="G59" s="407" t="str">
        <f xml:space="preserve"> InpR!G$94</f>
        <v>%</v>
      </c>
      <c r="H59" s="407">
        <f xml:space="preserve"> InpR!H$94</f>
        <v>0</v>
      </c>
      <c r="I59" s="407">
        <f xml:space="preserve"> InpR!I$94</f>
        <v>0</v>
      </c>
      <c r="J59" s="407">
        <f xml:space="preserve"> InpR!J$94</f>
        <v>0</v>
      </c>
      <c r="K59" s="407">
        <f xml:space="preserve"> InpR!K$94</f>
        <v>0</v>
      </c>
      <c r="L59" s="407">
        <f xml:space="preserve"> InpR!L$94</f>
        <v>0</v>
      </c>
      <c r="M59" s="407">
        <f xml:space="preserve"> InpR!M$94</f>
        <v>0</v>
      </c>
      <c r="N59" s="407">
        <f xml:space="preserve"> InpR!N$94</f>
        <v>0</v>
      </c>
      <c r="O59" s="407">
        <f xml:space="preserve"> InpR!O$94</f>
        <v>0</v>
      </c>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row>
    <row r="60" spans="1:61" s="60" customFormat="1">
      <c r="A60" s="372"/>
      <c r="B60" s="369"/>
      <c r="C60" s="369"/>
      <c r="D60" s="373"/>
      <c r="E60" s="141" t="str">
        <f t="shared" ref="E60:O60" si="8" xml:space="preserve"> E$31</f>
        <v>Cost of water imported under new import 2 (2017-18 FYA CPIH deflated)</v>
      </c>
      <c r="F60" s="141">
        <f t="shared" si="8"/>
        <v>0</v>
      </c>
      <c r="G60" s="141" t="str">
        <f t="shared" si="8"/>
        <v>£m</v>
      </c>
      <c r="H60" s="141">
        <f t="shared" si="8"/>
        <v>0</v>
      </c>
      <c r="I60" s="141">
        <f t="shared" si="8"/>
        <v>0</v>
      </c>
      <c r="J60" s="141">
        <f t="shared" si="8"/>
        <v>0</v>
      </c>
      <c r="K60" s="141">
        <f t="shared" si="8"/>
        <v>0</v>
      </c>
      <c r="L60" s="141">
        <f t="shared" si="8"/>
        <v>0</v>
      </c>
      <c r="M60" s="141">
        <f t="shared" si="8"/>
        <v>0</v>
      </c>
      <c r="N60" s="141">
        <f t="shared" si="8"/>
        <v>0</v>
      </c>
      <c r="O60" s="141">
        <f t="shared" si="8"/>
        <v>0</v>
      </c>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row>
    <row r="61" spans="1:61" s="60" customFormat="1">
      <c r="A61" s="372"/>
      <c r="B61" s="369"/>
      <c r="C61" s="369"/>
      <c r="D61" s="373"/>
      <c r="E61" s="141" t="s">
        <v>306</v>
      </c>
      <c r="F61" s="141"/>
      <c r="G61" s="141" t="s">
        <v>105</v>
      </c>
      <c r="H61" s="141">
        <f xml:space="preserve"> SUM(J61:BI61)</f>
        <v>0</v>
      </c>
      <c r="I61" s="141"/>
      <c r="J61" s="195">
        <f t="shared" ref="J61:O61" si="9" xml:space="preserve"> J$60 * $F59</f>
        <v>0</v>
      </c>
      <c r="K61" s="195">
        <f t="shared" si="9"/>
        <v>0</v>
      </c>
      <c r="L61" s="195">
        <f t="shared" si="9"/>
        <v>0</v>
      </c>
      <c r="M61" s="195">
        <f t="shared" si="9"/>
        <v>0</v>
      </c>
      <c r="N61" s="195">
        <f t="shared" si="9"/>
        <v>0</v>
      </c>
      <c r="O61" s="195">
        <f t="shared" si="9"/>
        <v>0</v>
      </c>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row>
    <row r="62" spans="1:61" s="60" customFormat="1">
      <c r="A62" s="372"/>
      <c r="B62" s="369"/>
      <c r="C62" s="369"/>
      <c r="D62" s="373"/>
      <c r="E62" s="141"/>
      <c r="F62" s="141"/>
      <c r="G62" s="141"/>
      <c r="H62" s="141"/>
      <c r="I62" s="141"/>
      <c r="J62" s="195"/>
      <c r="K62" s="195"/>
      <c r="L62" s="195"/>
      <c r="M62" s="195"/>
      <c r="N62" s="195"/>
      <c r="O62" s="195"/>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row>
    <row r="63" spans="1:61" s="60" customFormat="1">
      <c r="A63" s="372"/>
      <c r="B63" s="369"/>
      <c r="C63" s="369"/>
      <c r="D63" s="373"/>
      <c r="E63" s="141" t="str">
        <f xml:space="preserve"> E$57</f>
        <v>Proportion of the incentive allocated to the network plus water control for import 2</v>
      </c>
      <c r="F63" s="408">
        <f t="shared" ref="F63:G63" si="10" xml:space="preserve"> F$57</f>
        <v>1</v>
      </c>
      <c r="G63" s="141" t="str">
        <f t="shared" si="10"/>
        <v>%</v>
      </c>
      <c r="H63" s="141"/>
      <c r="I63" s="141"/>
      <c r="J63" s="195"/>
      <c r="K63" s="195"/>
      <c r="L63" s="195"/>
      <c r="M63" s="195"/>
      <c r="N63" s="195"/>
      <c r="O63" s="195"/>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row>
    <row r="64" spans="1:61" s="60" customFormat="1">
      <c r="A64" s="372"/>
      <c r="B64" s="369"/>
      <c r="C64" s="369"/>
      <c r="D64" s="373"/>
      <c r="E64" s="141" t="str">
        <f t="shared" ref="E64:O64" si="11" xml:space="preserve"> E$31</f>
        <v>Cost of water imported under new import 2 (2017-18 FYA CPIH deflated)</v>
      </c>
      <c r="F64" s="141">
        <f t="shared" si="11"/>
        <v>0</v>
      </c>
      <c r="G64" s="141" t="str">
        <f t="shared" si="11"/>
        <v>£m</v>
      </c>
      <c r="H64" s="141">
        <f t="shared" si="11"/>
        <v>0</v>
      </c>
      <c r="I64" s="141">
        <f t="shared" si="11"/>
        <v>0</v>
      </c>
      <c r="J64" s="141">
        <f t="shared" si="11"/>
        <v>0</v>
      </c>
      <c r="K64" s="141">
        <f t="shared" si="11"/>
        <v>0</v>
      </c>
      <c r="L64" s="141">
        <f t="shared" si="11"/>
        <v>0</v>
      </c>
      <c r="M64" s="141">
        <f t="shared" si="11"/>
        <v>0</v>
      </c>
      <c r="N64" s="141">
        <f t="shared" si="11"/>
        <v>0</v>
      </c>
      <c r="O64" s="141">
        <f t="shared" si="11"/>
        <v>0</v>
      </c>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row>
    <row r="65" spans="1:61" s="60" customFormat="1">
      <c r="A65" s="372"/>
      <c r="B65" s="369"/>
      <c r="C65" s="369"/>
      <c r="D65" s="373"/>
      <c r="E65" s="141" t="s">
        <v>307</v>
      </c>
      <c r="F65" s="141"/>
      <c r="G65" s="141" t="s">
        <v>105</v>
      </c>
      <c r="H65" s="141">
        <f xml:space="preserve"> SUM(J65:BI65)</f>
        <v>0</v>
      </c>
      <c r="I65" s="141"/>
      <c r="J65" s="195">
        <f xml:space="preserve"> J$64 * $F63</f>
        <v>0</v>
      </c>
      <c r="K65" s="195">
        <f t="shared" ref="K65:N65" si="12" xml:space="preserve"> K$64 * $F63</f>
        <v>0</v>
      </c>
      <c r="L65" s="195">
        <f t="shared" si="12"/>
        <v>0</v>
      </c>
      <c r="M65" s="195">
        <f t="shared" si="12"/>
        <v>0</v>
      </c>
      <c r="N65" s="195">
        <f t="shared" si="12"/>
        <v>0</v>
      </c>
      <c r="O65" s="195">
        <f xml:space="preserve"> O$64 * $F63</f>
        <v>0</v>
      </c>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row>
    <row r="66" spans="1:61">
      <c r="A66" s="368"/>
      <c r="B66" s="369"/>
      <c r="C66" s="369"/>
      <c r="D66" s="370"/>
      <c r="E66" s="139"/>
      <c r="F66" s="139"/>
      <c r="G66" s="139"/>
      <c r="H66" s="139"/>
      <c r="I66" s="139"/>
      <c r="J66" s="139"/>
      <c r="K66" s="139"/>
      <c r="L66" s="139"/>
      <c r="M66" s="139"/>
      <c r="N66" s="139"/>
      <c r="O66" s="139"/>
    </row>
    <row r="67" spans="1:61" s="15" customFormat="1">
      <c r="A67" s="380"/>
      <c r="B67" s="194" t="s">
        <v>166</v>
      </c>
      <c r="C67" s="194"/>
      <c r="D67" s="194"/>
      <c r="E67" s="194"/>
      <c r="F67" s="141"/>
      <c r="G67" s="141"/>
      <c r="H67" s="141"/>
      <c r="I67" s="141"/>
      <c r="J67" s="141"/>
      <c r="K67" s="141"/>
      <c r="L67" s="141"/>
      <c r="M67" s="141"/>
      <c r="N67" s="141"/>
      <c r="O67" s="141"/>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row>
    <row r="68" spans="1:61" s="60" customFormat="1">
      <c r="A68" s="372"/>
      <c r="B68" s="369"/>
      <c r="C68" s="369"/>
      <c r="D68" s="373"/>
      <c r="E68" s="141"/>
      <c r="F68" s="141"/>
      <c r="G68" s="141"/>
      <c r="H68" s="141"/>
      <c r="I68" s="141"/>
      <c r="J68" s="141"/>
      <c r="K68" s="141"/>
      <c r="L68" s="141"/>
      <c r="M68" s="141"/>
      <c r="N68" s="141"/>
      <c r="O68" s="141"/>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row>
    <row r="69" spans="1:61" s="182" customFormat="1">
      <c r="A69" s="374"/>
      <c r="B69" s="375"/>
      <c r="C69" s="375"/>
      <c r="D69" s="376"/>
      <c r="E69" s="401" t="str">
        <f xml:space="preserve"> InpR!E$100</f>
        <v>Name/reference of import trade</v>
      </c>
      <c r="F69" s="401">
        <f xml:space="preserve"> InpR!F$100</f>
        <v>0</v>
      </c>
      <c r="G69" s="401" t="str">
        <f xml:space="preserve"> InpR!G$100</f>
        <v>Text</v>
      </c>
      <c r="H69" s="401">
        <f xml:space="preserve"> InpR!H$100</f>
        <v>0</v>
      </c>
      <c r="I69" s="401">
        <f xml:space="preserve"> InpR!I$100</f>
        <v>0</v>
      </c>
      <c r="J69" s="401">
        <f xml:space="preserve"> InpR!J$100</f>
        <v>0</v>
      </c>
      <c r="K69" s="401">
        <f xml:space="preserve"> InpR!K$100</f>
        <v>0</v>
      </c>
      <c r="L69" s="401">
        <f xml:space="preserve"> InpR!L$100</f>
        <v>0</v>
      </c>
      <c r="M69" s="401">
        <f xml:space="preserve"> InpR!M$100</f>
        <v>0</v>
      </c>
      <c r="N69" s="401">
        <f xml:space="preserve"> InpR!N$100</f>
        <v>0</v>
      </c>
      <c r="O69" s="401">
        <f xml:space="preserve"> InpR!O$100</f>
        <v>0</v>
      </c>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row>
    <row r="70" spans="1:61" customFormat="1" ht="12.5">
      <c r="A70" s="380"/>
      <c r="B70" s="380"/>
      <c r="C70" s="380"/>
      <c r="D70" s="380"/>
      <c r="E70" s="380"/>
      <c r="F70" s="380"/>
      <c r="G70" s="380"/>
      <c r="H70" s="380"/>
      <c r="I70" s="380"/>
      <c r="J70" s="380"/>
      <c r="K70" s="380"/>
      <c r="L70" s="380"/>
      <c r="M70" s="380"/>
      <c r="N70" s="380"/>
      <c r="O70" s="380"/>
    </row>
    <row r="71" spans="1:61" s="407" customFormat="1">
      <c r="A71" s="409"/>
      <c r="B71" s="410"/>
      <c r="C71" s="410"/>
      <c r="E71" s="407" t="str">
        <f>InpR!E$104</f>
        <v>Proportion of the incentive allocated to the water resources control for import 3</v>
      </c>
      <c r="F71" s="407">
        <f>InpR!F$104</f>
        <v>0</v>
      </c>
      <c r="G71" s="407" t="str">
        <f>InpR!G$104</f>
        <v>%</v>
      </c>
      <c r="H71" s="407">
        <f>InpR!H$104</f>
        <v>0</v>
      </c>
      <c r="I71" s="407">
        <f>InpR!I$104</f>
        <v>0</v>
      </c>
      <c r="J71" s="407">
        <f>InpR!J$104</f>
        <v>0</v>
      </c>
      <c r="K71" s="407">
        <f>InpR!K$104</f>
        <v>0</v>
      </c>
      <c r="L71" s="407">
        <f>InpR!L$104</f>
        <v>0</v>
      </c>
      <c r="M71" s="407">
        <f>InpR!M$104</f>
        <v>0</v>
      </c>
      <c r="N71" s="407">
        <f>InpR!N$104</f>
        <v>0</v>
      </c>
      <c r="O71" s="407">
        <f>InpR!O$104</f>
        <v>0</v>
      </c>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row>
    <row r="72" spans="1:61" s="395" customFormat="1">
      <c r="A72" s="411"/>
      <c r="B72" s="412"/>
      <c r="C72" s="412"/>
      <c r="E72" s="395" t="s">
        <v>308</v>
      </c>
      <c r="F72" s="395">
        <f>1-F71</f>
        <v>1</v>
      </c>
      <c r="G72" s="395" t="s">
        <v>123</v>
      </c>
      <c r="J72" s="413"/>
      <c r="K72" s="413"/>
      <c r="L72" s="413"/>
      <c r="M72" s="413"/>
      <c r="N72" s="413"/>
      <c r="O72" s="413"/>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row>
    <row r="73" spans="1:61" s="395" customFormat="1">
      <c r="A73" s="411"/>
      <c r="B73" s="412"/>
      <c r="C73" s="412"/>
      <c r="J73" s="413"/>
      <c r="K73" s="413"/>
      <c r="L73" s="413"/>
      <c r="M73" s="413"/>
      <c r="N73" s="413"/>
      <c r="O73" s="41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1:61" s="395" customFormat="1">
      <c r="A74" s="411"/>
      <c r="B74" s="412"/>
      <c r="C74" s="412"/>
      <c r="E74" s="395" t="str">
        <f xml:space="preserve"> E$71</f>
        <v>Proportion of the incentive allocated to the water resources control for import 3</v>
      </c>
      <c r="F74" s="395">
        <f xml:space="preserve"> F$71</f>
        <v>0</v>
      </c>
      <c r="G74" s="395" t="str">
        <f xml:space="preserve"> G$71</f>
        <v>%</v>
      </c>
      <c r="J74" s="413"/>
      <c r="K74" s="413"/>
      <c r="L74" s="413"/>
      <c r="M74" s="413"/>
      <c r="N74" s="413"/>
      <c r="O74" s="413"/>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row>
    <row r="75" spans="1:61">
      <c r="A75" s="368"/>
      <c r="B75" s="369"/>
      <c r="C75" s="369"/>
      <c r="D75" s="370"/>
      <c r="E75" s="139" t="str">
        <f t="shared" ref="E75:O75" si="13" xml:space="preserve"> E$35</f>
        <v>Cost of water imported under new import 3 (2017-18 FYA CPIH deflated)</v>
      </c>
      <c r="F75" s="139">
        <f t="shared" si="13"/>
        <v>0</v>
      </c>
      <c r="G75" s="139" t="str">
        <f t="shared" si="13"/>
        <v>£m</v>
      </c>
      <c r="H75" s="139">
        <f t="shared" si="13"/>
        <v>0</v>
      </c>
      <c r="I75" s="139">
        <f t="shared" si="13"/>
        <v>0</v>
      </c>
      <c r="J75" s="139">
        <f t="shared" si="13"/>
        <v>0</v>
      </c>
      <c r="K75" s="139">
        <f t="shared" si="13"/>
        <v>0</v>
      </c>
      <c r="L75" s="139">
        <f t="shared" si="13"/>
        <v>0</v>
      </c>
      <c r="M75" s="139">
        <f t="shared" si="13"/>
        <v>0</v>
      </c>
      <c r="N75" s="139">
        <f t="shared" si="13"/>
        <v>0</v>
      </c>
      <c r="O75" s="139">
        <f t="shared" si="13"/>
        <v>0</v>
      </c>
    </row>
    <row r="76" spans="1:61">
      <c r="A76" s="368"/>
      <c r="B76" s="369"/>
      <c r="C76" s="369"/>
      <c r="D76" s="370"/>
      <c r="E76" s="141" t="s">
        <v>309</v>
      </c>
      <c r="F76" s="139"/>
      <c r="G76" s="139" t="s">
        <v>105</v>
      </c>
      <c r="H76" s="139">
        <f>SUM(J76:O76)</f>
        <v>0</v>
      </c>
      <c r="I76" s="139"/>
      <c r="J76" s="195">
        <f t="shared" ref="J76:O76" si="14" xml:space="preserve"> J$75 * $F74</f>
        <v>0</v>
      </c>
      <c r="K76" s="195">
        <f t="shared" si="14"/>
        <v>0</v>
      </c>
      <c r="L76" s="195">
        <f t="shared" si="14"/>
        <v>0</v>
      </c>
      <c r="M76" s="195">
        <f t="shared" si="14"/>
        <v>0</v>
      </c>
      <c r="N76" s="195">
        <f t="shared" si="14"/>
        <v>0</v>
      </c>
      <c r="O76" s="195">
        <f t="shared" si="14"/>
        <v>0</v>
      </c>
    </row>
    <row r="77" spans="1:61">
      <c r="A77" s="368"/>
      <c r="B77" s="369"/>
      <c r="C77" s="369"/>
      <c r="D77" s="370"/>
      <c r="E77" s="141"/>
      <c r="F77" s="139"/>
      <c r="G77" s="139"/>
      <c r="H77" s="139"/>
      <c r="I77" s="139"/>
      <c r="J77" s="195"/>
      <c r="K77" s="195"/>
      <c r="L77" s="195"/>
      <c r="M77" s="195"/>
      <c r="N77" s="195"/>
      <c r="O77" s="195"/>
    </row>
    <row r="78" spans="1:61" s="395" customFormat="1">
      <c r="A78" s="411"/>
      <c r="B78" s="412"/>
      <c r="C78" s="412"/>
      <c r="E78" s="408" t="str">
        <f xml:space="preserve"> E$72</f>
        <v>Proportion of the incentive allocated to the network plus water control</v>
      </c>
      <c r="F78" s="395">
        <f xml:space="preserve"> F$72</f>
        <v>1</v>
      </c>
      <c r="G78" s="395" t="str">
        <f xml:space="preserve"> G$72</f>
        <v>%</v>
      </c>
      <c r="J78" s="408"/>
      <c r="K78" s="408"/>
      <c r="L78" s="408"/>
      <c r="M78" s="408"/>
      <c r="N78" s="408"/>
      <c r="O78" s="40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row>
    <row r="79" spans="1:61">
      <c r="A79" s="368"/>
      <c r="B79" s="369"/>
      <c r="C79" s="369"/>
      <c r="D79" s="370"/>
      <c r="E79" s="139" t="str">
        <f t="shared" ref="E79:O79" si="15" xml:space="preserve"> E$35</f>
        <v>Cost of water imported under new import 3 (2017-18 FYA CPIH deflated)</v>
      </c>
      <c r="F79" s="139">
        <f t="shared" si="15"/>
        <v>0</v>
      </c>
      <c r="G79" s="139" t="str">
        <f t="shared" si="15"/>
        <v>£m</v>
      </c>
      <c r="H79" s="139">
        <f t="shared" si="15"/>
        <v>0</v>
      </c>
      <c r="I79" s="139">
        <f t="shared" si="15"/>
        <v>0</v>
      </c>
      <c r="J79" s="139">
        <f t="shared" si="15"/>
        <v>0</v>
      </c>
      <c r="K79" s="139">
        <f t="shared" si="15"/>
        <v>0</v>
      </c>
      <c r="L79" s="139">
        <f t="shared" si="15"/>
        <v>0</v>
      </c>
      <c r="M79" s="139">
        <f t="shared" si="15"/>
        <v>0</v>
      </c>
      <c r="N79" s="139">
        <f t="shared" si="15"/>
        <v>0</v>
      </c>
      <c r="O79" s="139">
        <f t="shared" si="15"/>
        <v>0</v>
      </c>
    </row>
    <row r="80" spans="1:61">
      <c r="A80" s="368"/>
      <c r="B80" s="369"/>
      <c r="C80" s="369"/>
      <c r="D80" s="370"/>
      <c r="E80" s="139" t="s">
        <v>310</v>
      </c>
      <c r="F80" s="139"/>
      <c r="G80" s="139" t="s">
        <v>105</v>
      </c>
      <c r="H80" s="139">
        <f>SUM(J80:O80)</f>
        <v>0</v>
      </c>
      <c r="I80" s="139"/>
      <c r="J80" s="195">
        <f t="shared" ref="J80:O80" si="16" xml:space="preserve"> J$79 * $F78</f>
        <v>0</v>
      </c>
      <c r="K80" s="195">
        <f t="shared" si="16"/>
        <v>0</v>
      </c>
      <c r="L80" s="195">
        <f t="shared" si="16"/>
        <v>0</v>
      </c>
      <c r="M80" s="195">
        <f t="shared" si="16"/>
        <v>0</v>
      </c>
      <c r="N80" s="195">
        <f t="shared" si="16"/>
        <v>0</v>
      </c>
      <c r="O80" s="195">
        <f t="shared" si="16"/>
        <v>0</v>
      </c>
    </row>
    <row r="81" spans="1:61">
      <c r="A81" s="368"/>
      <c r="B81" s="369"/>
      <c r="C81" s="369"/>
      <c r="D81" s="370"/>
      <c r="E81" s="139"/>
      <c r="F81" s="139"/>
      <c r="G81" s="139"/>
      <c r="H81" s="139"/>
      <c r="I81" s="139"/>
      <c r="J81" s="139"/>
      <c r="K81" s="139"/>
      <c r="L81" s="139"/>
      <c r="M81" s="139"/>
      <c r="N81" s="139"/>
      <c r="O81" s="139"/>
    </row>
    <row r="82" spans="1:61" s="15" customFormat="1">
      <c r="A82" s="141"/>
      <c r="B82" s="372" t="s">
        <v>153</v>
      </c>
      <c r="C82" s="369"/>
      <c r="D82" s="373"/>
      <c r="E82" s="141"/>
      <c r="F82" s="141"/>
      <c r="G82" s="141"/>
      <c r="H82" s="141"/>
      <c r="I82" s="141"/>
      <c r="J82" s="141"/>
      <c r="K82" s="141"/>
      <c r="L82" s="141"/>
      <c r="M82" s="141"/>
      <c r="N82" s="141"/>
      <c r="O82" s="141"/>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row>
    <row r="83" spans="1:61" s="15" customFormat="1">
      <c r="A83" s="141"/>
      <c r="B83" s="372"/>
      <c r="C83" s="369"/>
      <c r="D83" s="373"/>
      <c r="E83" s="141"/>
      <c r="F83" s="141"/>
      <c r="G83" s="141"/>
      <c r="H83" s="141"/>
      <c r="I83" s="141"/>
      <c r="J83" s="141"/>
      <c r="K83" s="141"/>
      <c r="L83" s="141"/>
      <c r="M83" s="141"/>
      <c r="N83" s="141"/>
      <c r="O83" s="141"/>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row>
    <row r="84" spans="1:61" s="182" customFormat="1">
      <c r="A84" s="374"/>
      <c r="B84" s="375"/>
      <c r="C84" s="375"/>
      <c r="D84" s="376"/>
      <c r="E84" s="401" t="str">
        <f xml:space="preserve"> InpR!E$72</f>
        <v>Import incentive rate</v>
      </c>
      <c r="F84" s="407">
        <f xml:space="preserve"> InpR!F$72</f>
        <v>0.05</v>
      </c>
      <c r="G84" s="401" t="str">
        <f xml:space="preserve"> InpR!G$72</f>
        <v>%</v>
      </c>
      <c r="H84" s="401">
        <f xml:space="preserve"> InpR!H$72</f>
        <v>0</v>
      </c>
      <c r="I84" s="401">
        <f xml:space="preserve"> InpR!I$72</f>
        <v>0</v>
      </c>
      <c r="J84" s="401">
        <f xml:space="preserve"> InpR!J$72</f>
        <v>0</v>
      </c>
      <c r="K84" s="401">
        <f xml:space="preserve"> InpR!K$72</f>
        <v>0</v>
      </c>
      <c r="L84" s="401">
        <f xml:space="preserve"> InpR!L$72</f>
        <v>0</v>
      </c>
      <c r="M84" s="401">
        <f xml:space="preserve"> InpR!M$72</f>
        <v>0</v>
      </c>
      <c r="N84" s="401">
        <f xml:space="preserve"> InpR!N$72</f>
        <v>0</v>
      </c>
      <c r="O84" s="401">
        <f xml:space="preserve"> InpR!O$72</f>
        <v>0</v>
      </c>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row>
    <row r="85" spans="1:61" s="60" customFormat="1">
      <c r="A85" s="372"/>
      <c r="B85" s="369"/>
      <c r="C85" s="369"/>
      <c r="D85" s="373"/>
      <c r="E85" s="123" t="str">
        <f t="shared" ref="E85:O85" si="17" xml:space="preserve"> E$27</f>
        <v>Cost of water imported under new import 1 (2017-18 FYA CPIH deflated)</v>
      </c>
      <c r="F85" s="123">
        <f t="shared" si="17"/>
        <v>0</v>
      </c>
      <c r="G85" s="123" t="str">
        <f t="shared" si="17"/>
        <v>£m</v>
      </c>
      <c r="H85" s="123">
        <f t="shared" si="17"/>
        <v>0</v>
      </c>
      <c r="I85" s="123">
        <f t="shared" si="17"/>
        <v>0</v>
      </c>
      <c r="J85" s="123">
        <f t="shared" si="17"/>
        <v>0</v>
      </c>
      <c r="K85" s="123">
        <f t="shared" si="17"/>
        <v>0</v>
      </c>
      <c r="L85" s="123">
        <f t="shared" si="17"/>
        <v>0</v>
      </c>
      <c r="M85" s="123">
        <f t="shared" si="17"/>
        <v>0</v>
      </c>
      <c r="N85" s="123">
        <f t="shared" si="17"/>
        <v>0</v>
      </c>
      <c r="O85" s="123">
        <f t="shared" si="17"/>
        <v>0</v>
      </c>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row>
    <row r="86" spans="1:61" s="60" customFormat="1">
      <c r="A86" s="372"/>
      <c r="B86" s="369"/>
      <c r="C86" s="369"/>
      <c r="D86" s="373"/>
      <c r="E86" s="141" t="str">
        <f t="shared" ref="E86:O86" si="18" xml:space="preserve"> E$31</f>
        <v>Cost of water imported under new import 2 (2017-18 FYA CPIH deflated)</v>
      </c>
      <c r="F86" s="141">
        <f t="shared" si="18"/>
        <v>0</v>
      </c>
      <c r="G86" s="141" t="str">
        <f t="shared" si="18"/>
        <v>£m</v>
      </c>
      <c r="H86" s="141">
        <f t="shared" si="18"/>
        <v>0</v>
      </c>
      <c r="I86" s="141">
        <f t="shared" si="18"/>
        <v>0</v>
      </c>
      <c r="J86" s="141">
        <f t="shared" si="18"/>
        <v>0</v>
      </c>
      <c r="K86" s="141">
        <f t="shared" si="18"/>
        <v>0</v>
      </c>
      <c r="L86" s="141">
        <f t="shared" si="18"/>
        <v>0</v>
      </c>
      <c r="M86" s="141">
        <f t="shared" si="18"/>
        <v>0</v>
      </c>
      <c r="N86" s="141">
        <f t="shared" si="18"/>
        <v>0</v>
      </c>
      <c r="O86" s="141">
        <f t="shared" si="18"/>
        <v>0</v>
      </c>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row>
    <row r="87" spans="1:61" s="60" customFormat="1">
      <c r="A87" s="372"/>
      <c r="B87" s="369"/>
      <c r="C87" s="369"/>
      <c r="D87" s="373"/>
      <c r="E87" s="139" t="str">
        <f t="shared" ref="E87:O87" si="19" xml:space="preserve"> E$35</f>
        <v>Cost of water imported under new import 3 (2017-18 FYA CPIH deflated)</v>
      </c>
      <c r="F87" s="139">
        <f t="shared" si="19"/>
        <v>0</v>
      </c>
      <c r="G87" s="139" t="str">
        <f t="shared" si="19"/>
        <v>£m</v>
      </c>
      <c r="H87" s="139">
        <f t="shared" si="19"/>
        <v>0</v>
      </c>
      <c r="I87" s="139">
        <f t="shared" si="19"/>
        <v>0</v>
      </c>
      <c r="J87" s="139">
        <f t="shared" si="19"/>
        <v>0</v>
      </c>
      <c r="K87" s="139">
        <f t="shared" si="19"/>
        <v>0</v>
      </c>
      <c r="L87" s="139">
        <f t="shared" si="19"/>
        <v>0</v>
      </c>
      <c r="M87" s="139">
        <f t="shared" si="19"/>
        <v>0</v>
      </c>
      <c r="N87" s="139">
        <f t="shared" si="19"/>
        <v>0</v>
      </c>
      <c r="O87" s="139">
        <f t="shared" si="19"/>
        <v>0</v>
      </c>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row>
    <row r="88" spans="1:61">
      <c r="A88" s="368"/>
      <c r="B88" s="369"/>
      <c r="C88" s="369"/>
      <c r="D88" s="370"/>
      <c r="E88" s="139" t="s">
        <v>311</v>
      </c>
      <c r="F88" s="139"/>
      <c r="G88" s="139" t="s">
        <v>105</v>
      </c>
      <c r="H88" s="139">
        <f xml:space="preserve"> SUM( J88:O88 )</f>
        <v>0</v>
      </c>
      <c r="I88" s="139"/>
      <c r="J88" s="139">
        <f xml:space="preserve">  $F84 * SUM( J85:J87 )</f>
        <v>0</v>
      </c>
      <c r="K88" s="139">
        <f t="shared" ref="K88:O88" si="20" xml:space="preserve">  $F84 * SUM( K85:K87 )</f>
        <v>0</v>
      </c>
      <c r="L88" s="139">
        <f t="shared" si="20"/>
        <v>0</v>
      </c>
      <c r="M88" s="139">
        <f t="shared" si="20"/>
        <v>0</v>
      </c>
      <c r="N88" s="139">
        <f t="shared" si="20"/>
        <v>0</v>
      </c>
      <c r="O88" s="139">
        <f t="shared" si="20"/>
        <v>0</v>
      </c>
    </row>
    <row r="89" spans="1:61" s="60" customFormat="1">
      <c r="A89" s="372"/>
      <c r="B89" s="369"/>
      <c r="C89" s="369"/>
      <c r="D89" s="373"/>
      <c r="E89" s="141"/>
      <c r="F89" s="141"/>
      <c r="G89" s="141"/>
      <c r="H89" s="141"/>
      <c r="I89" s="141"/>
      <c r="J89" s="141"/>
      <c r="K89" s="141"/>
      <c r="L89" s="141"/>
      <c r="M89" s="141"/>
      <c r="N89" s="141"/>
      <c r="O89" s="141"/>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row>
    <row r="90" spans="1:61" s="186" customFormat="1">
      <c r="A90" s="377"/>
      <c r="B90" s="375"/>
      <c r="C90" s="375"/>
      <c r="D90" s="378"/>
      <c r="E90" s="401" t="str">
        <f xml:space="preserve"> InpR!E$76</f>
        <v>Cap rate</v>
      </c>
      <c r="F90" s="407">
        <f xml:space="preserve"> InpR!F$76</f>
        <v>1E-3</v>
      </c>
      <c r="G90" s="401" t="str">
        <f xml:space="preserve"> InpR!G$76</f>
        <v>%</v>
      </c>
      <c r="H90" s="401">
        <f xml:space="preserve"> InpR!H$76</f>
        <v>0</v>
      </c>
      <c r="I90" s="401">
        <f xml:space="preserve"> InpR!I$76</f>
        <v>0</v>
      </c>
      <c r="J90" s="401">
        <f xml:space="preserve"> InpR!J$76</f>
        <v>0</v>
      </c>
      <c r="K90" s="401">
        <f xml:space="preserve"> InpR!K$76</f>
        <v>0</v>
      </c>
      <c r="L90" s="401">
        <f xml:space="preserve"> InpR!L$76</f>
        <v>0</v>
      </c>
      <c r="M90" s="401">
        <f xml:space="preserve"> InpR!M$76</f>
        <v>0</v>
      </c>
      <c r="N90" s="401">
        <f xml:space="preserve"> InpR!N$76</f>
        <v>0</v>
      </c>
      <c r="O90" s="401">
        <f xml:space="preserve"> InpR!O$76</f>
        <v>0</v>
      </c>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row>
    <row r="91" spans="1:61" s="186" customFormat="1">
      <c r="A91" s="377"/>
      <c r="B91" s="375"/>
      <c r="C91" s="375"/>
      <c r="D91" s="378"/>
      <c r="E91" s="192" t="str">
        <f xml:space="preserve"> InpR!E$74</f>
        <v>Company's wholesale water allowed revenue (2017-18 FYA CPIH deflated)</v>
      </c>
      <c r="F91" s="192">
        <f xml:space="preserve"> InpR!F$74</f>
        <v>0</v>
      </c>
      <c r="G91" s="192" t="str">
        <f xml:space="preserve"> InpR!G$74</f>
        <v xml:space="preserve">£m </v>
      </c>
      <c r="H91" s="192">
        <f xml:space="preserve"> InpR!H$74</f>
        <v>0</v>
      </c>
      <c r="I91" s="192">
        <f xml:space="preserve"> InpR!I$74</f>
        <v>0</v>
      </c>
      <c r="J91" s="192">
        <f xml:space="preserve"> InpR!J$74</f>
        <v>0</v>
      </c>
      <c r="K91" s="192">
        <f xml:space="preserve"> InpR!K$74</f>
        <v>0</v>
      </c>
      <c r="L91" s="192">
        <f xml:space="preserve"> InpR!L$74</f>
        <v>0</v>
      </c>
      <c r="M91" s="192">
        <f xml:space="preserve"> InpR!M$74</f>
        <v>0</v>
      </c>
      <c r="N91" s="192">
        <f xml:space="preserve"> InpR!N$74</f>
        <v>0</v>
      </c>
      <c r="O91" s="192">
        <f xml:space="preserve"> InpR!O$74</f>
        <v>0</v>
      </c>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row>
    <row r="92" spans="1:61" s="60" customFormat="1">
      <c r="A92" s="372"/>
      <c r="B92" s="369"/>
      <c r="C92" s="369"/>
      <c r="D92" s="373"/>
      <c r="E92" s="141" t="s">
        <v>312</v>
      </c>
      <c r="F92" s="141"/>
      <c r="G92" s="141" t="s">
        <v>105</v>
      </c>
      <c r="H92" s="141">
        <f xml:space="preserve"> SUM( J92:O92 )</f>
        <v>0</v>
      </c>
      <c r="I92" s="141"/>
      <c r="J92" s="141">
        <f xml:space="preserve"> $F90 * J91</f>
        <v>0</v>
      </c>
      <c r="K92" s="141">
        <f t="shared" ref="K92:O92" si="21" xml:space="preserve"> $F90 * K91</f>
        <v>0</v>
      </c>
      <c r="L92" s="141">
        <f t="shared" si="21"/>
        <v>0</v>
      </c>
      <c r="M92" s="141">
        <f t="shared" si="21"/>
        <v>0</v>
      </c>
      <c r="N92" s="141">
        <f t="shared" si="21"/>
        <v>0</v>
      </c>
      <c r="O92" s="141">
        <f t="shared" si="21"/>
        <v>0</v>
      </c>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row>
    <row r="93" spans="1:61" s="60" customFormat="1">
      <c r="A93" s="372"/>
      <c r="B93" s="369"/>
      <c r="C93" s="369"/>
      <c r="D93" s="373"/>
      <c r="E93" s="141"/>
      <c r="F93" s="141"/>
      <c r="G93" s="141"/>
      <c r="H93" s="141"/>
      <c r="I93" s="141"/>
      <c r="J93" s="141"/>
      <c r="K93" s="141"/>
      <c r="L93" s="141"/>
      <c r="M93" s="141"/>
      <c r="N93" s="141"/>
      <c r="O93" s="141"/>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row>
    <row r="94" spans="1:61" s="152" customFormat="1">
      <c r="A94" s="372"/>
      <c r="B94" s="369"/>
      <c r="C94" s="369"/>
      <c r="D94" s="373"/>
      <c r="E94" s="141" t="str">
        <f t="shared" ref="E94:O94" si="22" xml:space="preserve"> E$88</f>
        <v>Import incentive payment before application of the cap (2017-18 FYA CPIH deflated)</v>
      </c>
      <c r="F94" s="141">
        <f t="shared" si="22"/>
        <v>0</v>
      </c>
      <c r="G94" s="141" t="str">
        <f t="shared" si="22"/>
        <v>£m</v>
      </c>
      <c r="H94" s="141">
        <f t="shared" si="22"/>
        <v>0</v>
      </c>
      <c r="I94" s="141">
        <f t="shared" si="22"/>
        <v>0</v>
      </c>
      <c r="J94" s="141">
        <f t="shared" si="22"/>
        <v>0</v>
      </c>
      <c r="K94" s="141">
        <f t="shared" si="22"/>
        <v>0</v>
      </c>
      <c r="L94" s="141">
        <f t="shared" si="22"/>
        <v>0</v>
      </c>
      <c r="M94" s="141">
        <f t="shared" si="22"/>
        <v>0</v>
      </c>
      <c r="N94" s="141">
        <f t="shared" si="22"/>
        <v>0</v>
      </c>
      <c r="O94" s="141">
        <f t="shared" si="22"/>
        <v>0</v>
      </c>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row>
    <row r="95" spans="1:61" s="60" customFormat="1">
      <c r="A95" s="372"/>
      <c r="B95" s="369"/>
      <c r="C95" s="369"/>
      <c r="D95" s="373"/>
      <c r="E95" s="141" t="str">
        <f t="shared" ref="E95:O95" si="23">E$92</f>
        <v>Monetary value of cap (2017-18 FYA CPIH deflated)</v>
      </c>
      <c r="F95" s="123">
        <f t="shared" si="23"/>
        <v>0</v>
      </c>
      <c r="G95" s="141" t="str">
        <f t="shared" si="23"/>
        <v>£m</v>
      </c>
      <c r="H95" s="141">
        <f t="shared" si="23"/>
        <v>0</v>
      </c>
      <c r="I95" s="139">
        <f t="shared" si="23"/>
        <v>0</v>
      </c>
      <c r="J95" s="141">
        <f t="shared" si="23"/>
        <v>0</v>
      </c>
      <c r="K95" s="141">
        <f t="shared" si="23"/>
        <v>0</v>
      </c>
      <c r="L95" s="141">
        <f t="shared" si="23"/>
        <v>0</v>
      </c>
      <c r="M95" s="141">
        <f t="shared" si="23"/>
        <v>0</v>
      </c>
      <c r="N95" s="141">
        <f t="shared" si="23"/>
        <v>0</v>
      </c>
      <c r="O95" s="141">
        <f t="shared" si="23"/>
        <v>0</v>
      </c>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row>
    <row r="96" spans="1:61" s="60" customFormat="1">
      <c r="A96" s="372"/>
      <c r="B96" s="369"/>
      <c r="C96" s="369"/>
      <c r="D96" s="373"/>
      <c r="E96" s="141" t="s">
        <v>313</v>
      </c>
      <c r="F96" s="141"/>
      <c r="G96" s="141" t="s">
        <v>105</v>
      </c>
      <c r="H96" s="141">
        <f>SUM(J96:O96)</f>
        <v>0</v>
      </c>
      <c r="I96" s="141"/>
      <c r="J96" s="141">
        <f xml:space="preserve"> MIN( J94, J95 )</f>
        <v>0</v>
      </c>
      <c r="K96" s="141">
        <f t="shared" ref="K96:O96" si="24" xml:space="preserve"> MIN( K94, K95 )</f>
        <v>0</v>
      </c>
      <c r="L96" s="141">
        <f t="shared" si="24"/>
        <v>0</v>
      </c>
      <c r="M96" s="141">
        <f t="shared" si="24"/>
        <v>0</v>
      </c>
      <c r="N96" s="141">
        <f t="shared" si="24"/>
        <v>0</v>
      </c>
      <c r="O96" s="141">
        <f t="shared" si="24"/>
        <v>0</v>
      </c>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row>
    <row r="97" spans="1:61" s="60" customFormat="1">
      <c r="A97" s="372"/>
      <c r="B97" s="369"/>
      <c r="C97" s="369"/>
      <c r="D97" s="373"/>
      <c r="E97" s="141"/>
      <c r="F97" s="141"/>
      <c r="G97" s="141"/>
      <c r="H97" s="141"/>
      <c r="I97" s="141"/>
      <c r="J97" s="141"/>
      <c r="K97" s="141"/>
      <c r="L97" s="141"/>
      <c r="M97" s="141"/>
      <c r="N97" s="141"/>
      <c r="O97" s="141"/>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row>
    <row r="98" spans="1:61" s="60" customFormat="1">
      <c r="A98" s="372"/>
      <c r="B98" s="397" t="s">
        <v>314</v>
      </c>
      <c r="C98" s="397"/>
      <c r="D98" s="373"/>
      <c r="E98" s="141"/>
      <c r="F98" s="141"/>
      <c r="G98" s="141"/>
      <c r="H98" s="141"/>
      <c r="I98" s="141"/>
      <c r="J98" s="141"/>
      <c r="K98" s="141"/>
      <c r="L98" s="141"/>
      <c r="M98" s="141"/>
      <c r="N98" s="141"/>
      <c r="O98" s="141"/>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row>
    <row r="99" spans="1:61" s="60" customFormat="1">
      <c r="A99" s="372"/>
      <c r="B99" s="369"/>
      <c r="C99" s="369"/>
      <c r="D99" s="373"/>
      <c r="E99" s="141"/>
      <c r="F99" s="141"/>
      <c r="G99" s="141"/>
      <c r="H99" s="141"/>
      <c r="I99" s="141"/>
      <c r="J99" s="141"/>
      <c r="K99" s="141"/>
      <c r="L99" s="141"/>
      <c r="M99" s="141"/>
      <c r="N99" s="141"/>
      <c r="O99" s="141"/>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row>
    <row r="100" spans="1:61" s="60" customFormat="1">
      <c r="A100" s="372"/>
      <c r="B100" s="369"/>
      <c r="C100" s="369"/>
      <c r="D100" s="373"/>
      <c r="E100" s="141" t="str">
        <f t="shared" ref="E100:O100" si="25" xml:space="preserve"> E$46</f>
        <v>Import 1 - water resources share (2017-18 FYA CPIH deflated)</v>
      </c>
      <c r="F100" s="141">
        <f t="shared" si="25"/>
        <v>0</v>
      </c>
      <c r="G100" s="141" t="str">
        <f t="shared" si="25"/>
        <v>£m</v>
      </c>
      <c r="H100" s="141">
        <f t="shared" si="25"/>
        <v>0</v>
      </c>
      <c r="I100" s="141">
        <f t="shared" si="25"/>
        <v>0</v>
      </c>
      <c r="J100" s="141">
        <f t="shared" si="25"/>
        <v>0</v>
      </c>
      <c r="K100" s="141">
        <f t="shared" si="25"/>
        <v>0</v>
      </c>
      <c r="L100" s="141">
        <f t="shared" si="25"/>
        <v>0</v>
      </c>
      <c r="M100" s="141">
        <f t="shared" si="25"/>
        <v>0</v>
      </c>
      <c r="N100" s="141">
        <f t="shared" si="25"/>
        <v>0</v>
      </c>
      <c r="O100" s="141">
        <f t="shared" si="25"/>
        <v>0</v>
      </c>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row>
    <row r="101" spans="1:61" s="143" customFormat="1">
      <c r="A101" s="372"/>
      <c r="B101" s="369"/>
      <c r="C101" s="369"/>
      <c r="D101" s="373"/>
      <c r="E101" s="141" t="str">
        <f t="shared" ref="E101:O101" si="26" xml:space="preserve"> E$61</f>
        <v>Import 2 - water resources share (2017-18 FYA CPIH deflated)</v>
      </c>
      <c r="F101" s="141">
        <f t="shared" si="26"/>
        <v>0</v>
      </c>
      <c r="G101" s="141" t="str">
        <f t="shared" si="26"/>
        <v>£m</v>
      </c>
      <c r="H101" s="141">
        <f t="shared" si="26"/>
        <v>0</v>
      </c>
      <c r="I101" s="141">
        <f t="shared" si="26"/>
        <v>0</v>
      </c>
      <c r="J101" s="141">
        <f t="shared" si="26"/>
        <v>0</v>
      </c>
      <c r="K101" s="141">
        <f t="shared" si="26"/>
        <v>0</v>
      </c>
      <c r="L101" s="141">
        <f t="shared" si="26"/>
        <v>0</v>
      </c>
      <c r="M101" s="141">
        <f t="shared" si="26"/>
        <v>0</v>
      </c>
      <c r="N101" s="141">
        <f t="shared" si="26"/>
        <v>0</v>
      </c>
      <c r="O101" s="141">
        <f t="shared" si="26"/>
        <v>0</v>
      </c>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row>
    <row r="102" spans="1:61" s="143" customFormat="1">
      <c r="A102" s="372"/>
      <c r="B102" s="369"/>
      <c r="C102" s="369"/>
      <c r="D102" s="373"/>
      <c r="E102" s="141" t="str">
        <f t="shared" ref="E102:O102" si="27" xml:space="preserve"> E$76</f>
        <v>Import 3 - water resources share (2017-18 FYA CPIH deflated)</v>
      </c>
      <c r="F102" s="141">
        <f t="shared" si="27"/>
        <v>0</v>
      </c>
      <c r="G102" s="141" t="str">
        <f t="shared" si="27"/>
        <v>£m</v>
      </c>
      <c r="H102" s="141">
        <f t="shared" si="27"/>
        <v>0</v>
      </c>
      <c r="I102" s="141">
        <f t="shared" si="27"/>
        <v>0</v>
      </c>
      <c r="J102" s="141">
        <f t="shared" si="27"/>
        <v>0</v>
      </c>
      <c r="K102" s="141">
        <f t="shared" si="27"/>
        <v>0</v>
      </c>
      <c r="L102" s="141">
        <f t="shared" si="27"/>
        <v>0</v>
      </c>
      <c r="M102" s="141">
        <f t="shared" si="27"/>
        <v>0</v>
      </c>
      <c r="N102" s="141">
        <f t="shared" si="27"/>
        <v>0</v>
      </c>
      <c r="O102" s="141">
        <f t="shared" si="27"/>
        <v>0</v>
      </c>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row>
    <row r="103" spans="1:61" s="60" customFormat="1" ht="12.5">
      <c r="A103" s="385"/>
      <c r="B103" s="369"/>
      <c r="C103" s="369"/>
      <c r="D103" s="373"/>
      <c r="E103" s="141" t="s">
        <v>315</v>
      </c>
      <c r="G103" s="141" t="s">
        <v>105</v>
      </c>
      <c r="H103" s="141">
        <f xml:space="preserve"> SUM( J103:O103 )</f>
        <v>0</v>
      </c>
      <c r="I103" s="141"/>
      <c r="J103" s="141">
        <f>SUM(J100:J102)</f>
        <v>0</v>
      </c>
      <c r="K103" s="141">
        <f t="shared" ref="K103:O103" si="28">SUM(K100:K102)</f>
        <v>0</v>
      </c>
      <c r="L103" s="141">
        <f t="shared" si="28"/>
        <v>0</v>
      </c>
      <c r="M103" s="141">
        <f t="shared" si="28"/>
        <v>0</v>
      </c>
      <c r="N103" s="141">
        <f t="shared" si="28"/>
        <v>0</v>
      </c>
      <c r="O103" s="141">
        <f t="shared" si="28"/>
        <v>0</v>
      </c>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row>
    <row r="104" spans="1:61" s="60" customFormat="1" ht="12.5">
      <c r="A104" s="385"/>
      <c r="B104" s="369"/>
      <c r="C104" s="369"/>
      <c r="D104" s="373"/>
      <c r="E104" s="141"/>
      <c r="F104" s="141"/>
      <c r="G104" s="141"/>
      <c r="H104" s="141"/>
      <c r="I104" s="141"/>
      <c r="J104" s="141"/>
      <c r="K104" s="141"/>
      <c r="L104" s="141"/>
      <c r="M104" s="141"/>
      <c r="N104" s="141"/>
      <c r="O104" s="141"/>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row>
    <row r="105" spans="1:61" s="60" customFormat="1" ht="12.5">
      <c r="A105" s="385"/>
      <c r="B105" s="369"/>
      <c r="C105" s="369"/>
      <c r="D105" s="373"/>
      <c r="E105" s="141" t="str">
        <f t="shared" ref="E105:O105" si="29" xml:space="preserve"> E$103</f>
        <v>Total water resources share (2017-18 FYA CPIH deflated)</v>
      </c>
      <c r="F105" s="60">
        <f t="shared" si="29"/>
        <v>0</v>
      </c>
      <c r="G105" s="141" t="str">
        <f t="shared" si="29"/>
        <v>£m</v>
      </c>
      <c r="H105" s="141">
        <f t="shared" si="29"/>
        <v>0</v>
      </c>
      <c r="I105" s="141">
        <f t="shared" si="29"/>
        <v>0</v>
      </c>
      <c r="J105" s="141">
        <f t="shared" si="29"/>
        <v>0</v>
      </c>
      <c r="K105" s="141">
        <f t="shared" si="29"/>
        <v>0</v>
      </c>
      <c r="L105" s="141">
        <f t="shared" si="29"/>
        <v>0</v>
      </c>
      <c r="M105" s="141">
        <f t="shared" si="29"/>
        <v>0</v>
      </c>
      <c r="N105" s="141">
        <f t="shared" si="29"/>
        <v>0</v>
      </c>
      <c r="O105" s="141">
        <f t="shared" si="29"/>
        <v>0</v>
      </c>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row>
    <row r="106" spans="1:61" s="60" customFormat="1" ht="12.5">
      <c r="A106" s="385"/>
      <c r="B106" s="369"/>
      <c r="C106" s="369"/>
      <c r="D106" s="373"/>
      <c r="E106" s="141" t="s">
        <v>316</v>
      </c>
      <c r="F106" s="141">
        <f xml:space="preserve"> SUM( J105:O105 )</f>
        <v>0</v>
      </c>
      <c r="G106" s="141" t="s">
        <v>105</v>
      </c>
      <c r="H106" s="141"/>
      <c r="I106" s="141"/>
      <c r="J106" s="141"/>
      <c r="K106" s="141"/>
      <c r="L106" s="141"/>
      <c r="M106" s="141"/>
      <c r="N106" s="141"/>
      <c r="O106" s="141"/>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row>
    <row r="107" spans="1:61" s="143" customFormat="1">
      <c r="A107" s="372"/>
      <c r="B107" s="369"/>
      <c r="C107" s="369"/>
      <c r="D107" s="373"/>
      <c r="E107" s="141"/>
      <c r="F107" s="141"/>
      <c r="G107" s="141"/>
      <c r="H107" s="141"/>
      <c r="I107" s="141"/>
      <c r="J107" s="141"/>
      <c r="K107" s="141"/>
      <c r="L107" s="141"/>
      <c r="M107" s="141"/>
      <c r="N107" s="141"/>
      <c r="O107" s="141"/>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row>
    <row r="108" spans="1:61" s="60" customFormat="1">
      <c r="A108" s="372"/>
      <c r="B108" s="369"/>
      <c r="C108" s="369"/>
      <c r="D108" s="373"/>
      <c r="E108" s="141" t="str">
        <f t="shared" ref="E108:O108" si="30" xml:space="preserve"> E$50</f>
        <v>Import 1 - network plus water share (2017-18 FYA CPIH deflated)</v>
      </c>
      <c r="F108" s="141">
        <f t="shared" si="30"/>
        <v>0</v>
      </c>
      <c r="G108" s="141" t="str">
        <f t="shared" si="30"/>
        <v>£m</v>
      </c>
      <c r="H108" s="141">
        <f t="shared" si="30"/>
        <v>0</v>
      </c>
      <c r="I108" s="141">
        <f t="shared" si="30"/>
        <v>0</v>
      </c>
      <c r="J108" s="141">
        <f t="shared" si="30"/>
        <v>0</v>
      </c>
      <c r="K108" s="141">
        <f t="shared" si="30"/>
        <v>0</v>
      </c>
      <c r="L108" s="141">
        <f t="shared" si="30"/>
        <v>0</v>
      </c>
      <c r="M108" s="141">
        <f t="shared" si="30"/>
        <v>0</v>
      </c>
      <c r="N108" s="141">
        <f t="shared" si="30"/>
        <v>0</v>
      </c>
      <c r="O108" s="141">
        <f t="shared" si="30"/>
        <v>0</v>
      </c>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row>
    <row r="109" spans="1:61" s="60" customFormat="1">
      <c r="A109" s="372"/>
      <c r="B109" s="369"/>
      <c r="C109" s="369"/>
      <c r="D109" s="373"/>
      <c r="E109" s="141" t="str">
        <f t="shared" ref="E109:O109" si="31" xml:space="preserve"> E$65</f>
        <v>Import 2 - network plus water share (2017-18 FYA CPIH deflated)</v>
      </c>
      <c r="F109" s="141">
        <f t="shared" si="31"/>
        <v>0</v>
      </c>
      <c r="G109" s="141" t="str">
        <f t="shared" si="31"/>
        <v>£m</v>
      </c>
      <c r="H109" s="141">
        <f t="shared" si="31"/>
        <v>0</v>
      </c>
      <c r="I109" s="141">
        <f t="shared" si="31"/>
        <v>0</v>
      </c>
      <c r="J109" s="141">
        <f t="shared" si="31"/>
        <v>0</v>
      </c>
      <c r="K109" s="141">
        <f t="shared" si="31"/>
        <v>0</v>
      </c>
      <c r="L109" s="141">
        <f t="shared" si="31"/>
        <v>0</v>
      </c>
      <c r="M109" s="141">
        <f t="shared" si="31"/>
        <v>0</v>
      </c>
      <c r="N109" s="141">
        <f t="shared" si="31"/>
        <v>0</v>
      </c>
      <c r="O109" s="141">
        <f t="shared" si="31"/>
        <v>0</v>
      </c>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s="60" customFormat="1">
      <c r="A110" s="372"/>
      <c r="B110" s="369"/>
      <c r="C110" s="369"/>
      <c r="D110" s="373"/>
      <c r="E110" s="141" t="str">
        <f t="shared" ref="E110:O110" si="32" xml:space="preserve"> E$80</f>
        <v>Import 3 - network plus water share (2017-18 FYA CPIH deflated)</v>
      </c>
      <c r="F110" s="141">
        <f t="shared" si="32"/>
        <v>0</v>
      </c>
      <c r="G110" s="141" t="str">
        <f t="shared" si="32"/>
        <v>£m</v>
      </c>
      <c r="H110" s="141">
        <f t="shared" si="32"/>
        <v>0</v>
      </c>
      <c r="I110" s="141">
        <f t="shared" si="32"/>
        <v>0</v>
      </c>
      <c r="J110" s="141">
        <f t="shared" si="32"/>
        <v>0</v>
      </c>
      <c r="K110" s="141">
        <f t="shared" si="32"/>
        <v>0</v>
      </c>
      <c r="L110" s="141">
        <f t="shared" si="32"/>
        <v>0</v>
      </c>
      <c r="M110" s="141">
        <f t="shared" si="32"/>
        <v>0</v>
      </c>
      <c r="N110" s="141">
        <f t="shared" si="32"/>
        <v>0</v>
      </c>
      <c r="O110" s="141">
        <f t="shared" si="32"/>
        <v>0</v>
      </c>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row>
    <row r="111" spans="1:61" s="60" customFormat="1" ht="12.5">
      <c r="A111" s="385"/>
      <c r="B111" s="369"/>
      <c r="C111" s="369"/>
      <c r="D111" s="373"/>
      <c r="E111" s="141" t="s">
        <v>317</v>
      </c>
      <c r="F111" s="141"/>
      <c r="G111" s="141" t="s">
        <v>105</v>
      </c>
      <c r="H111" s="141">
        <f xml:space="preserve"> SUM( J111:O111 )</f>
        <v>0</v>
      </c>
      <c r="I111" s="141"/>
      <c r="J111" s="141">
        <f xml:space="preserve"> SUM( J108:J110 )</f>
        <v>0</v>
      </c>
      <c r="K111" s="141">
        <f t="shared" ref="K111:O111" si="33" xml:space="preserve"> SUM( K108:K110 )</f>
        <v>0</v>
      </c>
      <c r="L111" s="141">
        <f t="shared" si="33"/>
        <v>0</v>
      </c>
      <c r="M111" s="141">
        <f t="shared" si="33"/>
        <v>0</v>
      </c>
      <c r="N111" s="141">
        <f t="shared" si="33"/>
        <v>0</v>
      </c>
      <c r="O111" s="141">
        <f t="shared" si="33"/>
        <v>0</v>
      </c>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row>
    <row r="112" spans="1:61" s="60" customFormat="1" ht="12.5">
      <c r="A112" s="385"/>
      <c r="B112" s="369"/>
      <c r="C112" s="369"/>
      <c r="D112" s="373"/>
      <c r="E112" s="141"/>
      <c r="F112" s="141"/>
      <c r="G112" s="141"/>
      <c r="H112" s="141"/>
      <c r="I112" s="141"/>
      <c r="J112" s="141"/>
      <c r="K112" s="141"/>
      <c r="L112" s="141"/>
      <c r="M112" s="141"/>
      <c r="N112" s="141"/>
      <c r="O112" s="141"/>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row>
    <row r="113" spans="1:61" s="60" customFormat="1" ht="12.5">
      <c r="A113" s="385"/>
      <c r="B113" s="369"/>
      <c r="C113" s="369"/>
      <c r="D113" s="373"/>
      <c r="E113" s="141" t="str">
        <f t="shared" ref="E113:O113" si="34" xml:space="preserve"> E$111</f>
        <v>Total network plus water share (2017-18 FYA CPIH deflated)</v>
      </c>
      <c r="F113" s="141">
        <f t="shared" si="34"/>
        <v>0</v>
      </c>
      <c r="G113" s="141" t="str">
        <f t="shared" si="34"/>
        <v>£m</v>
      </c>
      <c r="H113" s="141">
        <f t="shared" si="34"/>
        <v>0</v>
      </c>
      <c r="I113" s="141">
        <f t="shared" si="34"/>
        <v>0</v>
      </c>
      <c r="J113" s="141">
        <f t="shared" si="34"/>
        <v>0</v>
      </c>
      <c r="K113" s="141">
        <f t="shared" si="34"/>
        <v>0</v>
      </c>
      <c r="L113" s="141">
        <f t="shared" si="34"/>
        <v>0</v>
      </c>
      <c r="M113" s="141">
        <f t="shared" si="34"/>
        <v>0</v>
      </c>
      <c r="N113" s="141">
        <f t="shared" si="34"/>
        <v>0</v>
      </c>
      <c r="O113" s="141">
        <f t="shared" si="34"/>
        <v>0</v>
      </c>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row>
    <row r="114" spans="1:61" s="60" customFormat="1" ht="12.5">
      <c r="A114" s="385"/>
      <c r="B114" s="369"/>
      <c r="C114" s="369"/>
      <c r="D114" s="373"/>
      <c r="E114" s="141" t="s">
        <v>318</v>
      </c>
      <c r="F114" s="141">
        <f>SUM(J113:O113)</f>
        <v>0</v>
      </c>
      <c r="G114" s="141" t="s">
        <v>105</v>
      </c>
      <c r="H114" s="141"/>
      <c r="I114" s="141"/>
      <c r="J114" s="141"/>
      <c r="K114" s="141"/>
      <c r="L114" s="141"/>
      <c r="M114" s="141"/>
      <c r="N114" s="141"/>
      <c r="O114" s="141"/>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row>
    <row r="115" spans="1:61" s="60" customFormat="1" ht="12.5">
      <c r="A115" s="385"/>
      <c r="B115" s="369"/>
      <c r="C115" s="369"/>
      <c r="D115" s="373"/>
      <c r="E115" s="141"/>
      <c r="F115" s="141"/>
      <c r="G115" s="141"/>
      <c r="H115" s="141"/>
      <c r="I115" s="141"/>
      <c r="J115" s="141"/>
      <c r="K115" s="141"/>
      <c r="L115" s="141"/>
      <c r="M115" s="141"/>
      <c r="N115" s="141"/>
      <c r="O115" s="141"/>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row>
    <row r="116" spans="1:61" s="60" customFormat="1" ht="12.5">
      <c r="A116" s="385"/>
      <c r="B116" s="369"/>
      <c r="C116" s="369"/>
      <c r="D116" s="373"/>
      <c r="E116" s="141" t="str">
        <f t="shared" ref="E116:O116" si="35" xml:space="preserve"> E$106</f>
        <v>Sum of total water resources share (2017-18 FYA CPIH deflated)</v>
      </c>
      <c r="F116" s="141">
        <f t="shared" si="35"/>
        <v>0</v>
      </c>
      <c r="G116" s="141" t="str">
        <f t="shared" si="35"/>
        <v>£m</v>
      </c>
      <c r="H116" s="141">
        <f t="shared" si="35"/>
        <v>0</v>
      </c>
      <c r="I116" s="141">
        <f t="shared" si="35"/>
        <v>0</v>
      </c>
      <c r="J116" s="141">
        <f t="shared" si="35"/>
        <v>0</v>
      </c>
      <c r="K116" s="141">
        <f t="shared" si="35"/>
        <v>0</v>
      </c>
      <c r="L116" s="141">
        <f t="shared" si="35"/>
        <v>0</v>
      </c>
      <c r="M116" s="141">
        <f t="shared" si="35"/>
        <v>0</v>
      </c>
      <c r="N116" s="141">
        <f t="shared" si="35"/>
        <v>0</v>
      </c>
      <c r="O116" s="141">
        <f t="shared" si="35"/>
        <v>0</v>
      </c>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row>
    <row r="117" spans="1:61" s="60" customFormat="1" ht="12.5">
      <c r="A117" s="385"/>
      <c r="B117" s="369"/>
      <c r="C117" s="369"/>
      <c r="D117" s="373"/>
      <c r="E117" s="141" t="str">
        <f t="shared" ref="E117:O117" si="36" xml:space="preserve"> E$114</f>
        <v>Sum of total network plus water share (2017-18 FYA CPIH deflated)</v>
      </c>
      <c r="F117" s="141">
        <f t="shared" si="36"/>
        <v>0</v>
      </c>
      <c r="G117" s="141" t="str">
        <f t="shared" si="36"/>
        <v>£m</v>
      </c>
      <c r="H117" s="141">
        <f t="shared" si="36"/>
        <v>0</v>
      </c>
      <c r="I117" s="141">
        <f t="shared" si="36"/>
        <v>0</v>
      </c>
      <c r="J117" s="141">
        <f t="shared" si="36"/>
        <v>0</v>
      </c>
      <c r="K117" s="141">
        <f t="shared" si="36"/>
        <v>0</v>
      </c>
      <c r="L117" s="141">
        <f t="shared" si="36"/>
        <v>0</v>
      </c>
      <c r="M117" s="141">
        <f t="shared" si="36"/>
        <v>0</v>
      </c>
      <c r="N117" s="141">
        <f t="shared" si="36"/>
        <v>0</v>
      </c>
      <c r="O117" s="141">
        <f t="shared" si="36"/>
        <v>0</v>
      </c>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row>
    <row r="118" spans="1:61" s="60" customFormat="1" ht="12.5">
      <c r="A118" s="385"/>
      <c r="B118" s="369"/>
      <c r="C118" s="369"/>
      <c r="D118" s="373"/>
      <c r="E118" s="141" t="s">
        <v>319</v>
      </c>
      <c r="F118" s="141">
        <f xml:space="preserve"> F116 + F117</f>
        <v>0</v>
      </c>
      <c r="G118" s="141" t="s">
        <v>105</v>
      </c>
      <c r="H118" s="141"/>
      <c r="I118" s="141"/>
      <c r="J118" s="141"/>
      <c r="K118" s="141"/>
      <c r="L118" s="141"/>
      <c r="M118" s="141"/>
      <c r="N118" s="141"/>
      <c r="O118" s="141"/>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row>
    <row r="119" spans="1:61" s="60" customFormat="1">
      <c r="A119" s="372"/>
      <c r="B119" s="369"/>
      <c r="C119" s="369"/>
      <c r="D119" s="373"/>
      <c r="E119" s="141"/>
      <c r="F119" s="141"/>
      <c r="G119" s="141"/>
      <c r="H119" s="141"/>
      <c r="I119" s="141"/>
      <c r="J119" s="141"/>
      <c r="K119" s="141"/>
      <c r="L119" s="141"/>
      <c r="M119" s="141"/>
      <c r="N119" s="141"/>
      <c r="O119" s="141"/>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row>
    <row r="120" spans="1:61" s="60" customFormat="1" ht="12.5">
      <c r="A120" s="385"/>
      <c r="B120" s="369"/>
      <c r="C120" s="369"/>
      <c r="D120" s="373"/>
      <c r="E120" s="141" t="str">
        <f t="shared" ref="E120:O120" si="37" xml:space="preserve"> E$106</f>
        <v>Sum of total water resources share (2017-18 FYA CPIH deflated)</v>
      </c>
      <c r="F120" s="141">
        <f t="shared" si="37"/>
        <v>0</v>
      </c>
      <c r="G120" s="141" t="str">
        <f t="shared" si="37"/>
        <v>£m</v>
      </c>
      <c r="H120" s="141">
        <f t="shared" si="37"/>
        <v>0</v>
      </c>
      <c r="I120" s="141">
        <f t="shared" si="37"/>
        <v>0</v>
      </c>
      <c r="J120" s="141">
        <f t="shared" si="37"/>
        <v>0</v>
      </c>
      <c r="K120" s="141">
        <f t="shared" si="37"/>
        <v>0</v>
      </c>
      <c r="L120" s="141">
        <f t="shared" si="37"/>
        <v>0</v>
      </c>
      <c r="M120" s="141">
        <f t="shared" si="37"/>
        <v>0</v>
      </c>
      <c r="N120" s="141">
        <f t="shared" si="37"/>
        <v>0</v>
      </c>
      <c r="O120" s="141">
        <f t="shared" si="37"/>
        <v>0</v>
      </c>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row>
    <row r="121" spans="1:61" s="60" customFormat="1">
      <c r="A121" s="372"/>
      <c r="B121" s="369"/>
      <c r="C121" s="369"/>
      <c r="D121" s="373"/>
      <c r="E121" s="141" t="str">
        <f t="shared" ref="E121:O121" si="38" xml:space="preserve"> E$118</f>
        <v>Total import costs (2017-18 FYA CPIH deflated)</v>
      </c>
      <c r="F121" s="141">
        <f t="shared" si="38"/>
        <v>0</v>
      </c>
      <c r="G121" s="141" t="str">
        <f t="shared" si="38"/>
        <v>£m</v>
      </c>
      <c r="H121" s="141">
        <f t="shared" si="38"/>
        <v>0</v>
      </c>
      <c r="I121" s="141">
        <f t="shared" si="38"/>
        <v>0</v>
      </c>
      <c r="J121" s="141">
        <f t="shared" si="38"/>
        <v>0</v>
      </c>
      <c r="K121" s="141">
        <f t="shared" si="38"/>
        <v>0</v>
      </c>
      <c r="L121" s="141">
        <f t="shared" si="38"/>
        <v>0</v>
      </c>
      <c r="M121" s="141">
        <f t="shared" si="38"/>
        <v>0</v>
      </c>
      <c r="N121" s="141">
        <f t="shared" si="38"/>
        <v>0</v>
      </c>
      <c r="O121" s="141">
        <f t="shared" si="38"/>
        <v>0</v>
      </c>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row>
    <row r="122" spans="1:61" s="142" customFormat="1">
      <c r="A122" s="372"/>
      <c r="B122" s="383"/>
      <c r="C122" s="383"/>
      <c r="D122" s="403"/>
      <c r="E122" s="194" t="s">
        <v>320</v>
      </c>
      <c r="F122" s="415">
        <f xml:space="preserve"> IF(F121 = 0, 0, F120 / F121)</f>
        <v>0</v>
      </c>
      <c r="G122" s="194" t="s">
        <v>123</v>
      </c>
      <c r="H122" s="194"/>
      <c r="I122" s="194"/>
      <c r="J122" s="194"/>
      <c r="K122" s="194"/>
      <c r="L122" s="194"/>
      <c r="M122" s="194"/>
      <c r="N122" s="194"/>
      <c r="O122" s="194"/>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row>
    <row r="123" spans="1:61" s="142" customFormat="1">
      <c r="A123" s="372"/>
      <c r="B123" s="383"/>
      <c r="C123" s="383"/>
      <c r="D123" s="403"/>
      <c r="E123" s="194"/>
      <c r="F123" s="404"/>
      <c r="G123" s="194"/>
      <c r="H123" s="194"/>
      <c r="I123" s="194"/>
      <c r="J123" s="194"/>
      <c r="K123" s="194"/>
      <c r="L123" s="194"/>
      <c r="M123" s="194"/>
      <c r="N123" s="194"/>
      <c r="O123" s="194"/>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row>
    <row r="124" spans="1:61" s="60" customFormat="1" ht="12.5">
      <c r="A124" s="385"/>
      <c r="B124" s="369"/>
      <c r="C124" s="369"/>
      <c r="D124" s="373"/>
      <c r="E124" s="141" t="str">
        <f t="shared" ref="E124:O124" si="39" xml:space="preserve"> E$114</f>
        <v>Sum of total network plus water share (2017-18 FYA CPIH deflated)</v>
      </c>
      <c r="F124" s="141">
        <f t="shared" si="39"/>
        <v>0</v>
      </c>
      <c r="G124" s="141" t="str">
        <f t="shared" si="39"/>
        <v>£m</v>
      </c>
      <c r="H124" s="141">
        <f t="shared" si="39"/>
        <v>0</v>
      </c>
      <c r="I124" s="141">
        <f t="shared" si="39"/>
        <v>0</v>
      </c>
      <c r="J124" s="141">
        <f t="shared" si="39"/>
        <v>0</v>
      </c>
      <c r="K124" s="141">
        <f t="shared" si="39"/>
        <v>0</v>
      </c>
      <c r="L124" s="141">
        <f t="shared" si="39"/>
        <v>0</v>
      </c>
      <c r="M124" s="141">
        <f t="shared" si="39"/>
        <v>0</v>
      </c>
      <c r="N124" s="141">
        <f t="shared" si="39"/>
        <v>0</v>
      </c>
      <c r="O124" s="141">
        <f t="shared" si="39"/>
        <v>0</v>
      </c>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row>
    <row r="125" spans="1:61" s="60" customFormat="1">
      <c r="A125" s="372"/>
      <c r="B125" s="369"/>
      <c r="C125" s="369"/>
      <c r="D125" s="373"/>
      <c r="E125" s="141" t="str">
        <f t="shared" ref="E125:O125" si="40" xml:space="preserve"> E$118</f>
        <v>Total import costs (2017-18 FYA CPIH deflated)</v>
      </c>
      <c r="F125" s="141">
        <f t="shared" si="40"/>
        <v>0</v>
      </c>
      <c r="G125" s="141" t="str">
        <f t="shared" si="40"/>
        <v>£m</v>
      </c>
      <c r="H125" s="141">
        <f t="shared" si="40"/>
        <v>0</v>
      </c>
      <c r="I125" s="141">
        <f t="shared" si="40"/>
        <v>0</v>
      </c>
      <c r="J125" s="141">
        <f t="shared" si="40"/>
        <v>0</v>
      </c>
      <c r="K125" s="141">
        <f t="shared" si="40"/>
        <v>0</v>
      </c>
      <c r="L125" s="141">
        <f t="shared" si="40"/>
        <v>0</v>
      </c>
      <c r="M125" s="141">
        <f t="shared" si="40"/>
        <v>0</v>
      </c>
      <c r="N125" s="141">
        <f t="shared" si="40"/>
        <v>0</v>
      </c>
      <c r="O125" s="141">
        <f t="shared" si="40"/>
        <v>0</v>
      </c>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row>
    <row r="126" spans="1:61" s="142" customFormat="1">
      <c r="A126" s="372"/>
      <c r="B126" s="383"/>
      <c r="C126" s="383"/>
      <c r="D126" s="403"/>
      <c r="E126" s="194" t="s">
        <v>321</v>
      </c>
      <c r="F126" s="415">
        <f xml:space="preserve"> IF(F125 = 0, 0, F124 / F125)</f>
        <v>0</v>
      </c>
      <c r="G126" s="194" t="s">
        <v>123</v>
      </c>
      <c r="H126" s="194"/>
      <c r="I126" s="194"/>
      <c r="J126" s="194"/>
      <c r="K126" s="194"/>
      <c r="L126" s="194"/>
      <c r="M126" s="194"/>
      <c r="N126" s="194"/>
      <c r="O126" s="194"/>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row>
    <row r="127" spans="1:61" s="60" customFormat="1">
      <c r="A127" s="372"/>
      <c r="B127" s="369"/>
      <c r="C127" s="369"/>
      <c r="D127" s="373"/>
      <c r="E127" s="141"/>
      <c r="F127" s="195"/>
      <c r="G127" s="141"/>
      <c r="H127" s="141"/>
      <c r="I127" s="141"/>
      <c r="J127" s="141"/>
      <c r="K127" s="141"/>
      <c r="L127" s="141"/>
      <c r="M127" s="141"/>
      <c r="N127" s="141"/>
      <c r="O127" s="141"/>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row>
    <row r="128" spans="1:61" s="60" customFormat="1">
      <c r="A128" s="141"/>
      <c r="B128" s="372" t="s">
        <v>247</v>
      </c>
      <c r="C128" s="369"/>
      <c r="D128" s="373"/>
      <c r="E128" s="141"/>
      <c r="F128" s="141"/>
      <c r="G128" s="141"/>
      <c r="H128" s="141"/>
      <c r="I128" s="141"/>
      <c r="J128" s="141"/>
      <c r="K128" s="141"/>
      <c r="L128" s="141"/>
      <c r="M128" s="141"/>
      <c r="N128" s="141"/>
      <c r="O128" s="141"/>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row>
    <row r="129" spans="1:61" s="60" customFormat="1">
      <c r="A129" s="372"/>
      <c r="B129" s="369"/>
      <c r="C129" s="369"/>
      <c r="D129" s="373"/>
      <c r="E129" s="141"/>
      <c r="F129" s="141"/>
      <c r="G129" s="141"/>
      <c r="H129" s="141"/>
      <c r="I129" s="141"/>
      <c r="J129" s="141"/>
      <c r="K129" s="141"/>
      <c r="L129" s="141"/>
      <c r="M129" s="141"/>
      <c r="N129" s="141"/>
      <c r="O129" s="141"/>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row>
    <row r="130" spans="1:61" s="186" customFormat="1">
      <c r="A130" s="377"/>
      <c r="B130" s="375"/>
      <c r="C130" s="375"/>
      <c r="D130" s="378"/>
      <c r="E130" s="192" t="str">
        <f xml:space="preserve"> InpR!E$11</f>
        <v>Discount rate</v>
      </c>
      <c r="F130" s="193">
        <f xml:space="preserve"> InpR!F$11</f>
        <v>0</v>
      </c>
      <c r="G130" s="192" t="str">
        <f xml:space="preserve"> InpR!G$11</f>
        <v>%</v>
      </c>
      <c r="H130" s="192"/>
      <c r="I130" s="192"/>
      <c r="J130" s="192"/>
      <c r="K130" s="192"/>
      <c r="L130" s="192"/>
      <c r="M130" s="192"/>
      <c r="N130" s="192"/>
      <c r="O130" s="192"/>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row>
    <row r="131" spans="1:61" s="186" customFormat="1">
      <c r="A131" s="377"/>
      <c r="B131" s="375"/>
      <c r="C131" s="375"/>
      <c r="D131" s="378"/>
      <c r="E131" s="192" t="str">
        <f xml:space="preserve"> Time!E$55</f>
        <v>Forecast Period Flag</v>
      </c>
      <c r="F131" s="186">
        <f xml:space="preserve"> Time!F$55</f>
        <v>0</v>
      </c>
      <c r="G131" s="186" t="str">
        <f xml:space="preserve"> Time!G$55</f>
        <v>flag</v>
      </c>
      <c r="H131" s="186">
        <f xml:space="preserve"> Time!H$55</f>
        <v>10</v>
      </c>
      <c r="I131" s="186">
        <f xml:space="preserve"> Time!I$55</f>
        <v>0</v>
      </c>
      <c r="J131" s="514">
        <f xml:space="preserve"> Time!J$55</f>
        <v>0</v>
      </c>
      <c r="K131" s="514">
        <f xml:space="preserve"> Time!K$55</f>
        <v>1</v>
      </c>
      <c r="L131" s="514">
        <f xml:space="preserve"> Time!L$55</f>
        <v>1</v>
      </c>
      <c r="M131" s="514">
        <f xml:space="preserve"> Time!M$55</f>
        <v>1</v>
      </c>
      <c r="N131" s="514">
        <f xml:space="preserve"> Time!N$55</f>
        <v>1</v>
      </c>
      <c r="O131" s="514">
        <f xml:space="preserve"> Time!O$55</f>
        <v>1</v>
      </c>
      <c r="P131" s="182">
        <f xml:space="preserve"> 'Export incentive'!P$19</f>
        <v>0</v>
      </c>
      <c r="Q131" s="182">
        <f xml:space="preserve"> 'Export incentive'!Q$19</f>
        <v>0</v>
      </c>
      <c r="R131" s="182">
        <f xml:space="preserve"> 'Export incentive'!R$19</f>
        <v>0</v>
      </c>
      <c r="S131" s="182">
        <f xml:space="preserve"> 'Export incentive'!S$19</f>
        <v>0</v>
      </c>
      <c r="T131" s="186">
        <f xml:space="preserve"> 'Export incentive'!T$19</f>
        <v>0</v>
      </c>
      <c r="U131" s="186">
        <f xml:space="preserve"> 'Export incentive'!U$19</f>
        <v>0</v>
      </c>
      <c r="V131" s="186">
        <f xml:space="preserve"> 'Export incentive'!V$19</f>
        <v>0</v>
      </c>
      <c r="W131" s="186">
        <f xml:space="preserve"> 'Export incentive'!W$19</f>
        <v>0</v>
      </c>
      <c r="X131" s="186">
        <f xml:space="preserve"> 'Export incentive'!X$19</f>
        <v>0</v>
      </c>
      <c r="Y131" s="186">
        <f xml:space="preserve"> 'Export incentive'!Y$19</f>
        <v>0</v>
      </c>
      <c r="Z131" s="186">
        <f xml:space="preserve"> 'Export incentive'!Z$19</f>
        <v>0</v>
      </c>
      <c r="AA131" s="186">
        <f xml:space="preserve"> 'Export incentive'!AA$19</f>
        <v>0</v>
      </c>
      <c r="AB131" s="182">
        <f xml:space="preserve"> 'Export incentive'!AB$19</f>
        <v>0</v>
      </c>
      <c r="AC131" s="182">
        <f xml:space="preserve"> 'Export incentive'!AC$19</f>
        <v>0</v>
      </c>
      <c r="AD131" s="186">
        <f xml:space="preserve"> 'Export incentive'!AD$19</f>
        <v>0</v>
      </c>
      <c r="AE131" s="186">
        <f xml:space="preserve"> 'Export incentive'!AE$19</f>
        <v>0</v>
      </c>
      <c r="AF131" s="182">
        <f xml:space="preserve"> 'Export incentive'!AF$19</f>
        <v>0</v>
      </c>
      <c r="AG131" s="182">
        <f xml:space="preserve"> 'Export incentive'!AG$19</f>
        <v>0</v>
      </c>
      <c r="AH131" s="186">
        <f xml:space="preserve"> 'Export incentive'!AH$19</f>
        <v>0</v>
      </c>
      <c r="AI131" s="186">
        <f xml:space="preserve"> 'Export incentive'!AI$19</f>
        <v>0</v>
      </c>
      <c r="AJ131" s="182">
        <f xml:space="preserve"> 'Export incentive'!AJ$19</f>
        <v>0</v>
      </c>
      <c r="AK131" s="182">
        <f xml:space="preserve"> 'Export incentive'!AK$19</f>
        <v>0</v>
      </c>
      <c r="AL131" s="186">
        <f xml:space="preserve"> 'Export incentive'!AL$19</f>
        <v>0</v>
      </c>
      <c r="AM131" s="186">
        <f xml:space="preserve"> 'Export incentive'!AM$19</f>
        <v>0</v>
      </c>
      <c r="AN131" s="182">
        <f xml:space="preserve"> 'Export incentive'!AN$19</f>
        <v>0</v>
      </c>
      <c r="AO131" s="182">
        <f xml:space="preserve"> 'Export incentive'!AO$19</f>
        <v>0</v>
      </c>
      <c r="AP131" s="186">
        <f xml:space="preserve"> 'Export incentive'!AP$19</f>
        <v>0</v>
      </c>
      <c r="AQ131" s="186">
        <f xml:space="preserve"> 'Export incentive'!AQ$19</f>
        <v>0</v>
      </c>
      <c r="AR131" s="182">
        <f xml:space="preserve"> 'Export incentive'!AR$19</f>
        <v>0</v>
      </c>
      <c r="AS131" s="186">
        <f xml:space="preserve"> 'Export incentive'!AS$19</f>
        <v>0</v>
      </c>
      <c r="AT131" s="186">
        <f xml:space="preserve"> 'Export incentive'!AT$19</f>
        <v>0</v>
      </c>
      <c r="AU131" s="182">
        <f xml:space="preserve"> 'Export incentive'!AU$19</f>
        <v>0</v>
      </c>
      <c r="AV131" s="186">
        <f xml:space="preserve"> 'Export incentive'!AV$19</f>
        <v>0</v>
      </c>
      <c r="AW131" s="186">
        <f xml:space="preserve"> 'Export incentive'!AW$19</f>
        <v>0</v>
      </c>
      <c r="AX131" s="182">
        <f xml:space="preserve"> 'Export incentive'!AX$19</f>
        <v>0</v>
      </c>
      <c r="AY131" s="186">
        <f xml:space="preserve"> 'Export incentive'!AY$19</f>
        <v>0</v>
      </c>
      <c r="AZ131" s="186">
        <f xml:space="preserve"> 'Export incentive'!AZ$19</f>
        <v>0</v>
      </c>
      <c r="BA131" s="182">
        <f xml:space="preserve"> 'Export incentive'!BA$19</f>
        <v>0</v>
      </c>
      <c r="BB131" s="186">
        <f xml:space="preserve"> 'Export incentive'!BB$19</f>
        <v>0</v>
      </c>
      <c r="BC131" s="186">
        <f xml:space="preserve"> 'Export incentive'!BC$19</f>
        <v>0</v>
      </c>
      <c r="BD131" s="182">
        <f xml:space="preserve"> 'Export incentive'!BD$19</f>
        <v>0</v>
      </c>
      <c r="BE131" s="186">
        <f xml:space="preserve"> 'Export incentive'!BE$19</f>
        <v>0</v>
      </c>
      <c r="BF131" s="186">
        <f xml:space="preserve"> 'Export incentive'!BF$19</f>
        <v>0</v>
      </c>
      <c r="BG131" s="182">
        <f xml:space="preserve"> 'Export incentive'!BG$19</f>
        <v>0</v>
      </c>
      <c r="BH131" s="186">
        <f xml:space="preserve"> 'Export incentive'!BH$19</f>
        <v>0</v>
      </c>
      <c r="BI131" s="186">
        <f xml:space="preserve"> 'Export incentive'!BI$19</f>
        <v>0</v>
      </c>
    </row>
    <row r="132" spans="1:61" s="160" customFormat="1">
      <c r="A132" s="372"/>
      <c r="B132" s="369"/>
      <c r="C132" s="369"/>
      <c r="D132" s="373"/>
      <c r="E132" s="469" t="str">
        <f xml:space="preserve"> 'Export incentive'!E$19</f>
        <v>Years for time value of money calculation</v>
      </c>
      <c r="F132" s="182">
        <f xml:space="preserve"> 'Export incentive'!F$19</f>
        <v>0</v>
      </c>
      <c r="G132" s="182">
        <f xml:space="preserve"> 'Export incentive'!G$19</f>
        <v>0</v>
      </c>
      <c r="H132" s="396">
        <f xml:space="preserve"> 'Export incentive'!H$19</f>
        <v>0</v>
      </c>
      <c r="I132" s="396">
        <f xml:space="preserve"> 'Export incentive'!I$19</f>
        <v>0</v>
      </c>
      <c r="J132" s="182">
        <f xml:space="preserve"> 'Export incentive'!J$19</f>
        <v>0</v>
      </c>
      <c r="K132" s="182">
        <f xml:space="preserve"> 'Export incentive'!K$19</f>
        <v>4</v>
      </c>
      <c r="L132" s="182">
        <f xml:space="preserve"> 'Export incentive'!L$19</f>
        <v>3</v>
      </c>
      <c r="M132" s="182">
        <f xml:space="preserve"> 'Export incentive'!M$19</f>
        <v>2</v>
      </c>
      <c r="N132" s="182">
        <f xml:space="preserve"> 'Export incentive'!N$19</f>
        <v>1</v>
      </c>
      <c r="O132" s="182">
        <f xml:space="preserve"> 'Export incentive'!O$19</f>
        <v>0</v>
      </c>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row>
    <row r="133" spans="1:61" s="60" customFormat="1">
      <c r="A133" s="372"/>
      <c r="B133" s="369"/>
      <c r="C133" s="369"/>
      <c r="D133" s="373"/>
      <c r="E133" s="141" t="s">
        <v>322</v>
      </c>
      <c r="F133" s="141"/>
      <c r="G133" s="141" t="s">
        <v>233</v>
      </c>
      <c r="H133" s="141"/>
      <c r="I133" s="141"/>
      <c r="J133" s="123">
        <f xml:space="preserve"> J131 * ( 1 + $F130 ) ^ J132</f>
        <v>0</v>
      </c>
      <c r="K133" s="123">
        <f t="shared" ref="K133:O133" si="41" xml:space="preserve"> K131 * ( 1 + $F130 ) ^ K132</f>
        <v>1</v>
      </c>
      <c r="L133" s="123">
        <f t="shared" si="41"/>
        <v>1</v>
      </c>
      <c r="M133" s="123">
        <f t="shared" si="41"/>
        <v>1</v>
      </c>
      <c r="N133" s="123">
        <f t="shared" si="41"/>
        <v>1</v>
      </c>
      <c r="O133" s="123">
        <f t="shared" si="41"/>
        <v>1</v>
      </c>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row>
    <row r="134" spans="1:61" s="60" customFormat="1">
      <c r="A134" s="372"/>
      <c r="B134" s="369"/>
      <c r="C134" s="369"/>
      <c r="D134" s="373"/>
      <c r="E134" s="141"/>
      <c r="F134" s="141"/>
      <c r="G134" s="141"/>
      <c r="H134" s="141"/>
      <c r="I134" s="141"/>
      <c r="J134" s="123"/>
      <c r="K134" s="123"/>
      <c r="L134" s="123"/>
      <c r="M134" s="123"/>
      <c r="N134" s="123"/>
      <c r="O134" s="123"/>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row>
    <row r="135" spans="1:61" s="60" customFormat="1">
      <c r="A135" s="372"/>
      <c r="B135" s="369"/>
      <c r="C135" s="369"/>
      <c r="D135" s="373"/>
      <c r="E135" s="141" t="str">
        <f t="shared" ref="E135:O135" si="42" xml:space="preserve"> E$133</f>
        <v>Time value of money factor</v>
      </c>
      <c r="F135" s="141">
        <f t="shared" si="42"/>
        <v>0</v>
      </c>
      <c r="G135" s="141" t="str">
        <f t="shared" si="42"/>
        <v>Factor</v>
      </c>
      <c r="H135" s="141">
        <f t="shared" si="42"/>
        <v>0</v>
      </c>
      <c r="I135" s="141">
        <f t="shared" si="42"/>
        <v>0</v>
      </c>
      <c r="J135" s="141">
        <f t="shared" si="42"/>
        <v>0</v>
      </c>
      <c r="K135" s="141">
        <f t="shared" si="42"/>
        <v>1</v>
      </c>
      <c r="L135" s="141">
        <f t="shared" si="42"/>
        <v>1</v>
      </c>
      <c r="M135" s="141">
        <f t="shared" si="42"/>
        <v>1</v>
      </c>
      <c r="N135" s="141">
        <f t="shared" si="42"/>
        <v>1</v>
      </c>
      <c r="O135" s="141">
        <f t="shared" si="42"/>
        <v>1</v>
      </c>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row>
    <row r="136" spans="1:61" s="60" customFormat="1">
      <c r="A136" s="372"/>
      <c r="B136" s="369"/>
      <c r="C136" s="369"/>
      <c r="D136" s="373"/>
      <c r="E136" s="141" t="str">
        <f t="shared" ref="E136:O136" si="43" xml:space="preserve"> E$96</f>
        <v>Import incentive payment after application of the cap (2017-18 FYA CPIH deflated)</v>
      </c>
      <c r="F136" s="141">
        <f t="shared" si="43"/>
        <v>0</v>
      </c>
      <c r="G136" s="141" t="str">
        <f t="shared" si="43"/>
        <v>£m</v>
      </c>
      <c r="H136" s="141">
        <f t="shared" si="43"/>
        <v>0</v>
      </c>
      <c r="I136" s="141">
        <f t="shared" si="43"/>
        <v>0</v>
      </c>
      <c r="J136" s="141">
        <f t="shared" si="43"/>
        <v>0</v>
      </c>
      <c r="K136" s="141">
        <f t="shared" si="43"/>
        <v>0</v>
      </c>
      <c r="L136" s="141">
        <f t="shared" si="43"/>
        <v>0</v>
      </c>
      <c r="M136" s="141">
        <f t="shared" si="43"/>
        <v>0</v>
      </c>
      <c r="N136" s="141">
        <f t="shared" si="43"/>
        <v>0</v>
      </c>
      <c r="O136" s="141">
        <f t="shared" si="43"/>
        <v>0</v>
      </c>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row>
    <row r="137" spans="1:61" s="60" customFormat="1" ht="12.5">
      <c r="A137" s="385"/>
      <c r="B137" s="369"/>
      <c r="C137" s="369"/>
      <c r="D137" s="373"/>
      <c r="E137" s="141" t="s">
        <v>323</v>
      </c>
      <c r="F137" s="141"/>
      <c r="G137" s="141" t="s">
        <v>105</v>
      </c>
      <c r="H137" s="141">
        <f xml:space="preserve"> SUM( J137:O137 )</f>
        <v>0</v>
      </c>
      <c r="I137" s="141"/>
      <c r="J137" s="123">
        <f xml:space="preserve"> J135 * J136</f>
        <v>0</v>
      </c>
      <c r="K137" s="123">
        <f t="shared" ref="K137:O137" si="44" xml:space="preserve"> K135 * K136</f>
        <v>0</v>
      </c>
      <c r="L137" s="123">
        <f t="shared" si="44"/>
        <v>0</v>
      </c>
      <c r="M137" s="123">
        <f t="shared" si="44"/>
        <v>0</v>
      </c>
      <c r="N137" s="123">
        <f t="shared" si="44"/>
        <v>0</v>
      </c>
      <c r="O137" s="123">
        <f t="shared" si="44"/>
        <v>0</v>
      </c>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row>
    <row r="138" spans="1:61" s="60" customFormat="1" ht="12.5">
      <c r="A138" s="385"/>
      <c r="B138" s="369"/>
      <c r="C138" s="369"/>
      <c r="D138" s="373"/>
      <c r="E138" s="141"/>
      <c r="F138" s="141"/>
      <c r="G138" s="141"/>
      <c r="H138" s="141"/>
      <c r="I138" s="141"/>
      <c r="J138" s="123"/>
      <c r="K138" s="123"/>
      <c r="L138" s="123"/>
      <c r="M138" s="123"/>
      <c r="N138" s="123"/>
      <c r="O138" s="123"/>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row>
    <row r="139" spans="1:61" s="60" customFormat="1" ht="12.5">
      <c r="A139" s="385"/>
      <c r="B139" s="369"/>
      <c r="C139" s="369"/>
      <c r="D139" s="373"/>
      <c r="E139" s="123" t="str">
        <f>E$137</f>
        <v>Import incentive payment incl. financing adjustment (2017-18 FYA CPIH deflated)</v>
      </c>
      <c r="F139" s="123">
        <f>F$137</f>
        <v>0</v>
      </c>
      <c r="G139" s="123" t="str">
        <f t="shared" ref="G139:O139" si="45" xml:space="preserve"> G$137</f>
        <v>£m</v>
      </c>
      <c r="H139" s="123">
        <f t="shared" si="45"/>
        <v>0</v>
      </c>
      <c r="I139" s="123">
        <f t="shared" si="45"/>
        <v>0</v>
      </c>
      <c r="J139" s="123">
        <f t="shared" si="45"/>
        <v>0</v>
      </c>
      <c r="K139" s="123">
        <f t="shared" si="45"/>
        <v>0</v>
      </c>
      <c r="L139" s="123">
        <f t="shared" si="45"/>
        <v>0</v>
      </c>
      <c r="M139" s="123">
        <f t="shared" si="45"/>
        <v>0</v>
      </c>
      <c r="N139" s="123">
        <f t="shared" si="45"/>
        <v>0</v>
      </c>
      <c r="O139" s="123">
        <f t="shared" si="45"/>
        <v>0</v>
      </c>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row>
    <row r="140" spans="1:61" s="60" customFormat="1" ht="12.5">
      <c r="A140" s="385"/>
      <c r="B140" s="369"/>
      <c r="C140" s="369"/>
      <c r="D140" s="373"/>
      <c r="E140" s="141" t="s">
        <v>324</v>
      </c>
      <c r="F140" s="141">
        <f>SUM(J139:O139)</f>
        <v>0</v>
      </c>
      <c r="G140" s="141" t="s">
        <v>105</v>
      </c>
      <c r="H140" s="141"/>
      <c r="I140" s="141"/>
      <c r="J140" s="123"/>
      <c r="K140" s="123"/>
      <c r="L140" s="123"/>
      <c r="M140" s="123"/>
      <c r="N140" s="123"/>
      <c r="O140" s="123"/>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row>
    <row r="141" spans="1:61" s="60" customFormat="1" ht="12.5">
      <c r="A141" s="385"/>
      <c r="B141" s="369"/>
      <c r="C141" s="369"/>
      <c r="D141" s="373"/>
      <c r="E141" s="141"/>
      <c r="F141" s="141"/>
      <c r="G141" s="141"/>
      <c r="H141" s="141"/>
      <c r="I141" s="141"/>
      <c r="J141" s="123"/>
      <c r="K141" s="123"/>
      <c r="L141" s="123"/>
      <c r="M141" s="123"/>
      <c r="N141" s="123"/>
      <c r="O141" s="123"/>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row>
    <row r="142" spans="1:61" s="60" customFormat="1">
      <c r="A142" s="141"/>
      <c r="B142" s="372" t="s">
        <v>257</v>
      </c>
      <c r="C142" s="369"/>
      <c r="D142" s="373"/>
      <c r="E142" s="141"/>
      <c r="F142" s="141"/>
      <c r="G142" s="141"/>
      <c r="H142" s="141"/>
      <c r="I142" s="141"/>
      <c r="J142" s="141"/>
      <c r="K142" s="141"/>
      <c r="L142" s="141"/>
      <c r="M142" s="141"/>
      <c r="N142" s="141"/>
      <c r="O142" s="141"/>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row>
    <row r="143" spans="1:61" s="60" customFormat="1">
      <c r="A143" s="372"/>
      <c r="B143" s="369"/>
      <c r="C143" s="369"/>
      <c r="D143" s="373"/>
      <c r="E143" s="141"/>
      <c r="F143" s="141"/>
      <c r="G143" s="141"/>
      <c r="H143" s="141"/>
      <c r="I143" s="141"/>
      <c r="J143" s="141"/>
      <c r="K143" s="141"/>
      <c r="L143" s="141"/>
      <c r="M143" s="141"/>
      <c r="N143" s="141"/>
      <c r="O143" s="141"/>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row>
    <row r="144" spans="1:61" ht="12.5">
      <c r="A144" s="381"/>
      <c r="B144" s="369"/>
      <c r="C144" s="369"/>
      <c r="D144" s="370"/>
      <c r="E144" s="139" t="str">
        <f t="shared" ref="E144:O144" si="46" xml:space="preserve"> E$140</f>
        <v>Total import incentive payment incl. financing adjustment (2017-18 FYA CPIH deflated)</v>
      </c>
      <c r="F144" s="139">
        <f t="shared" si="46"/>
        <v>0</v>
      </c>
      <c r="G144" s="139" t="str">
        <f t="shared" si="46"/>
        <v>£m</v>
      </c>
      <c r="H144" s="139">
        <f t="shared" si="46"/>
        <v>0</v>
      </c>
      <c r="I144" s="139">
        <f t="shared" si="46"/>
        <v>0</v>
      </c>
      <c r="J144" s="139">
        <f t="shared" si="46"/>
        <v>0</v>
      </c>
      <c r="K144" s="139">
        <f t="shared" si="46"/>
        <v>0</v>
      </c>
      <c r="L144" s="139">
        <f t="shared" si="46"/>
        <v>0</v>
      </c>
      <c r="M144" s="139">
        <f t="shared" si="46"/>
        <v>0</v>
      </c>
      <c r="N144" s="139">
        <f t="shared" si="46"/>
        <v>0</v>
      </c>
      <c r="O144" s="139">
        <f t="shared" si="46"/>
        <v>0</v>
      </c>
    </row>
    <row r="145" spans="1:61" ht="12.5">
      <c r="A145" s="381"/>
      <c r="B145" s="369"/>
      <c r="C145" s="369"/>
      <c r="D145" s="370"/>
      <c r="E145" s="139" t="str">
        <f t="shared" ref="E145:O145" si="47" xml:space="preserve"> E$122</f>
        <v>Overall proportion for water resources</v>
      </c>
      <c r="F145" s="395">
        <f t="shared" si="47"/>
        <v>0</v>
      </c>
      <c r="G145" s="139" t="str">
        <f t="shared" si="47"/>
        <v>%</v>
      </c>
      <c r="H145" s="139">
        <f t="shared" si="47"/>
        <v>0</v>
      </c>
      <c r="I145" s="139">
        <f t="shared" si="47"/>
        <v>0</v>
      </c>
      <c r="J145" s="139">
        <f t="shared" si="47"/>
        <v>0</v>
      </c>
      <c r="K145" s="139">
        <f t="shared" si="47"/>
        <v>0</v>
      </c>
      <c r="L145" s="139">
        <f t="shared" si="47"/>
        <v>0</v>
      </c>
      <c r="M145" s="139">
        <f t="shared" si="47"/>
        <v>0</v>
      </c>
      <c r="N145" s="139">
        <f t="shared" si="47"/>
        <v>0</v>
      </c>
      <c r="O145" s="139">
        <f t="shared" si="47"/>
        <v>0</v>
      </c>
    </row>
    <row r="146" spans="1:61" s="46" customFormat="1" ht="12.5">
      <c r="A146" s="405"/>
      <c r="B146" s="386"/>
      <c r="C146" s="386"/>
      <c r="D146" s="387"/>
      <c r="E146" s="388" t="s">
        <v>325</v>
      </c>
      <c r="F146" s="388">
        <f xml:space="preserve"> F$144 * F145</f>
        <v>0</v>
      </c>
      <c r="G146" s="388" t="s">
        <v>105</v>
      </c>
      <c r="H146" s="388"/>
      <c r="I146" s="388"/>
      <c r="J146" s="388"/>
      <c r="K146" s="388"/>
      <c r="L146" s="388"/>
      <c r="M146" s="388"/>
      <c r="N146" s="388"/>
      <c r="O146" s="388"/>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row>
    <row r="147" spans="1:61">
      <c r="A147" s="368"/>
      <c r="B147" s="369"/>
      <c r="C147" s="369"/>
      <c r="D147" s="370"/>
      <c r="E147" s="196"/>
      <c r="F147" s="196"/>
      <c r="G147" s="196"/>
      <c r="H147" s="139"/>
      <c r="I147" s="139"/>
      <c r="J147" s="139"/>
      <c r="K147" s="139"/>
      <c r="L147" s="139"/>
      <c r="M147" s="139"/>
      <c r="N147" s="139"/>
      <c r="O147" s="139"/>
    </row>
    <row r="148" spans="1:61" ht="12.5">
      <c r="A148" s="381"/>
      <c r="B148" s="369"/>
      <c r="C148" s="369"/>
      <c r="D148" s="370"/>
      <c r="E148" s="139" t="str">
        <f t="shared" ref="E148:O148" si="48" xml:space="preserve"> E$140</f>
        <v>Total import incentive payment incl. financing adjustment (2017-18 FYA CPIH deflated)</v>
      </c>
      <c r="F148" s="139">
        <f t="shared" si="48"/>
        <v>0</v>
      </c>
      <c r="G148" s="139" t="str">
        <f t="shared" si="48"/>
        <v>£m</v>
      </c>
      <c r="H148" s="139">
        <f t="shared" si="48"/>
        <v>0</v>
      </c>
      <c r="I148" s="139">
        <f t="shared" si="48"/>
        <v>0</v>
      </c>
      <c r="J148" s="139">
        <f t="shared" si="48"/>
        <v>0</v>
      </c>
      <c r="K148" s="139">
        <f t="shared" si="48"/>
        <v>0</v>
      </c>
      <c r="L148" s="139">
        <f t="shared" si="48"/>
        <v>0</v>
      </c>
      <c r="M148" s="139">
        <f t="shared" si="48"/>
        <v>0</v>
      </c>
      <c r="N148" s="139">
        <f t="shared" si="48"/>
        <v>0</v>
      </c>
      <c r="O148" s="139">
        <f t="shared" si="48"/>
        <v>0</v>
      </c>
    </row>
    <row r="149" spans="1:61" ht="12.5">
      <c r="A149" s="381"/>
      <c r="B149" s="369"/>
      <c r="C149" s="369"/>
      <c r="D149" s="370"/>
      <c r="E149" s="139" t="str">
        <f t="shared" ref="E149:O149" si="49" xml:space="preserve"> E$126</f>
        <v>Overall proportion for network plus water</v>
      </c>
      <c r="F149" s="395">
        <f t="shared" si="49"/>
        <v>0</v>
      </c>
      <c r="G149" s="139" t="str">
        <f t="shared" si="49"/>
        <v>%</v>
      </c>
      <c r="H149" s="139">
        <f t="shared" si="49"/>
        <v>0</v>
      </c>
      <c r="I149" s="139">
        <f t="shared" si="49"/>
        <v>0</v>
      </c>
      <c r="J149" s="139">
        <f t="shared" si="49"/>
        <v>0</v>
      </c>
      <c r="K149" s="139">
        <f t="shared" si="49"/>
        <v>0</v>
      </c>
      <c r="L149" s="139">
        <f t="shared" si="49"/>
        <v>0</v>
      </c>
      <c r="M149" s="139">
        <f t="shared" si="49"/>
        <v>0</v>
      </c>
      <c r="N149" s="139">
        <f t="shared" si="49"/>
        <v>0</v>
      </c>
      <c r="O149" s="139">
        <f t="shared" si="49"/>
        <v>0</v>
      </c>
    </row>
    <row r="150" spans="1:61" s="46" customFormat="1" ht="12.5">
      <c r="A150" s="405"/>
      <c r="B150" s="386"/>
      <c r="C150" s="386"/>
      <c r="D150" s="387"/>
      <c r="E150" s="388" t="s">
        <v>326</v>
      </c>
      <c r="F150" s="388">
        <f xml:space="preserve"> F$148 * F149</f>
        <v>0</v>
      </c>
      <c r="G150" s="388" t="s">
        <v>105</v>
      </c>
      <c r="H150" s="388"/>
      <c r="I150" s="388"/>
      <c r="J150" s="388"/>
      <c r="K150" s="388"/>
      <c r="L150" s="388"/>
      <c r="M150" s="388"/>
      <c r="N150" s="388"/>
      <c r="O150" s="388"/>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row>
    <row r="151" spans="1:61">
      <c r="A151" s="368"/>
      <c r="B151" s="369"/>
      <c r="C151" s="369"/>
      <c r="D151" s="370"/>
      <c r="E151" s="139"/>
      <c r="F151" s="139"/>
      <c r="G151" s="139"/>
      <c r="H151" s="139"/>
      <c r="I151" s="139"/>
      <c r="J151" s="139"/>
      <c r="K151" s="139"/>
      <c r="L151" s="139"/>
      <c r="M151" s="139"/>
      <c r="N151" s="139"/>
      <c r="O151" s="139"/>
    </row>
    <row r="152" spans="1:61">
      <c r="A152" s="368"/>
      <c r="B152" s="369"/>
      <c r="C152" s="369"/>
      <c r="D152" s="370"/>
      <c r="E152" s="406" t="s">
        <v>327</v>
      </c>
      <c r="F152" s="139"/>
      <c r="G152" s="139"/>
      <c r="H152" s="139"/>
      <c r="I152" s="139"/>
      <c r="J152" s="139"/>
      <c r="K152" s="139"/>
      <c r="L152" s="139"/>
      <c r="M152" s="139"/>
      <c r="N152" s="139"/>
      <c r="O152" s="139"/>
    </row>
    <row r="153" spans="1:61">
      <c r="A153" s="368"/>
      <c r="B153" s="369"/>
      <c r="C153" s="369"/>
      <c r="D153" s="370"/>
      <c r="E153" s="139"/>
      <c r="F153" s="139"/>
      <c r="G153" s="139"/>
      <c r="H153" s="139"/>
      <c r="I153" s="139"/>
      <c r="J153" s="139"/>
      <c r="K153" s="139"/>
      <c r="L153" s="139"/>
      <c r="M153" s="139"/>
      <c r="N153" s="139"/>
      <c r="O153" s="139"/>
    </row>
    <row r="154" spans="1:61" s="140" customFormat="1">
      <c r="A154" s="390" t="s">
        <v>117</v>
      </c>
      <c r="B154" s="391"/>
      <c r="C154" s="391"/>
      <c r="D154" s="392"/>
      <c r="E154" s="393"/>
      <c r="F154" s="393"/>
      <c r="G154" s="393"/>
      <c r="H154" s="393"/>
      <c r="I154" s="393"/>
      <c r="J154" s="393"/>
      <c r="K154" s="393"/>
      <c r="L154" s="393"/>
      <c r="M154" s="393"/>
      <c r="N154" s="393"/>
      <c r="O154" s="393"/>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row>
    <row r="155" spans="1:61"/>
    <row r="205"/>
    <row r="206"/>
    <row r="207"/>
    <row r="208"/>
    <row r="209"/>
    <row r="210"/>
  </sheetData>
  <conditionalFormatting sqref="J4:O4 BJ4:BP4">
    <cfRule type="cellIs" dxfId="2" priority="5" operator="equal">
      <formula>"Post-Fcst"</formula>
    </cfRule>
    <cfRule type="cellIs" dxfId="1" priority="6" operator="equal">
      <formula>"Forecast"</formula>
    </cfRule>
    <cfRule type="cellIs" dxfId="0" priority="7" operator="equal">
      <formula>"Pre Fcst"</formula>
    </cfRule>
  </conditionalFormatting>
  <pageMargins left="0.70866141732283472" right="0.70866141732283472" top="0.74803149606299213" bottom="0.74803149606299213" header="0.31496062992125984" footer="0.31496062992125984"/>
  <pageSetup paperSize="9" fitToWidth="64" fitToHeight="0" orientation="portrait" r:id="rId1"/>
  <headerFooter>
    <oddHeader>&amp;LPROJECT PR19 WRFIM&amp;CSheet:&amp;A&amp;RSTRICTLY CONFIDENTIAL</oddHeader>
    <oddFooter>&amp;L&amp;F ( Printed on &amp;D at &amp;T )&amp;RPage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99CCFF"/>
    <pageSetUpPr fitToPage="1"/>
  </sheetPr>
  <dimension ref="A1:L33"/>
  <sheetViews>
    <sheetView zoomScale="150" zoomScaleNormal="150" workbookViewId="0">
      <pane xSplit="8" ySplit="2" topLeftCell="I3" activePane="bottomRight" state="frozen"/>
      <selection pane="topRight"/>
      <selection pane="bottomLeft"/>
      <selection pane="bottomRight"/>
    </sheetView>
  </sheetViews>
  <sheetFormatPr defaultColWidth="0" defaultRowHeight="12.5" zeroHeight="1"/>
  <cols>
    <col min="1" max="4" width="1.81640625" style="163" customWidth="1"/>
    <col min="5" max="5" width="92.1796875" style="163" customWidth="1"/>
    <col min="6" max="6" width="12.54296875" style="164" customWidth="1"/>
    <col min="7" max="7" width="10.1796875" style="163" customWidth="1"/>
    <col min="8" max="8" width="2.1796875" style="163" customWidth="1"/>
    <col min="9" max="9" width="11.81640625" style="163" customWidth="1"/>
    <col min="10" max="12" width="0" style="163" hidden="1" customWidth="1"/>
    <col min="13" max="16384" width="11.81640625" style="163" hidden="1"/>
  </cols>
  <sheetData>
    <row r="1" spans="1:7" s="1" customFormat="1" ht="30">
      <c r="A1" s="4" t="str">
        <f ca="1" xml:space="preserve"> RIGHT(CELL("filename", $A$1), LEN(CELL("filename", $A$1)) - SEARCH("]", CELL("filename", $A$1)))</f>
        <v>Outputs</v>
      </c>
      <c r="B1" s="70"/>
      <c r="C1" s="70"/>
      <c r="D1" s="66"/>
      <c r="E1" s="155"/>
      <c r="F1" s="161"/>
    </row>
    <row r="2" spans="1:7">
      <c r="F2" s="167" t="s">
        <v>120</v>
      </c>
      <c r="G2" s="165" t="s">
        <v>119</v>
      </c>
    </row>
    <row r="3" spans="1:7">
      <c r="F3" s="167"/>
      <c r="G3" s="165"/>
    </row>
    <row r="4" spans="1:7" s="15" customFormat="1" ht="13">
      <c r="A4" s="73" t="s">
        <v>328</v>
      </c>
      <c r="B4" s="74"/>
      <c r="C4" s="74"/>
      <c r="D4" s="75"/>
      <c r="E4" s="157"/>
      <c r="F4" s="162"/>
    </row>
    <row r="5" spans="1:7"/>
    <row r="6" spans="1:7" ht="13">
      <c r="B6" s="166" t="s">
        <v>329</v>
      </c>
    </row>
    <row r="7" spans="1:7"/>
    <row r="8" spans="1:7">
      <c r="E8" s="424" t="str">
        <f xml:space="preserve"> 'Export incentive'!E$327</f>
        <v>Total export incentives to be paid to the water resources control at PR24 (2017-18 FYA CPIH deflated)</v>
      </c>
      <c r="F8" s="424">
        <f xml:space="preserve"> 'Export incentive'!F$327</f>
        <v>0</v>
      </c>
      <c r="G8" s="424" t="str">
        <f xml:space="preserve"> 'Export incentive'!G$327</f>
        <v>£m</v>
      </c>
    </row>
    <row r="9" spans="1:7">
      <c r="E9" s="424"/>
      <c r="F9" s="424"/>
      <c r="G9" s="424"/>
    </row>
    <row r="10" spans="1:7" s="169" customFormat="1">
      <c r="E10" s="424" t="str">
        <f xml:space="preserve"> 'Import incentive'!E$146</f>
        <v>Total import incentives to be paid to the water resources control at PR24 (2017-18 FYA CPIH deflated)</v>
      </c>
      <c r="F10" s="424">
        <f>'Import incentive'!F$146</f>
        <v>0</v>
      </c>
      <c r="G10" s="424" t="str">
        <f>'Import incentive'!G$146</f>
        <v>£m</v>
      </c>
    </row>
    <row r="11" spans="1:7" s="169" customFormat="1">
      <c r="F11" s="170"/>
    </row>
    <row r="12" spans="1:7" s="169" customFormat="1">
      <c r="E12" s="424" t="str">
        <f xml:space="preserve"> 'Export incentive'!E$316</f>
        <v>Export incentives rolled forward from PR19 to be paid to the water resources control (2017-18 FYA CPIH deflated)</v>
      </c>
      <c r="F12" s="424">
        <f xml:space="preserve"> 'Export incentive'!F$316</f>
        <v>0</v>
      </c>
      <c r="G12" s="424" t="str">
        <f xml:space="preserve"> 'Export incentive'!G$316</f>
        <v>£m</v>
      </c>
    </row>
    <row r="13" spans="1:7"/>
    <row r="14" spans="1:7" s="166" customFormat="1" ht="13.5" thickBot="1">
      <c r="E14" s="425" t="s">
        <v>330</v>
      </c>
      <c r="F14" s="442">
        <f xml:space="preserve"> F8 + F10 + F12</f>
        <v>0</v>
      </c>
      <c r="G14" s="425" t="s">
        <v>105</v>
      </c>
    </row>
    <row r="15" spans="1:7" ht="13" thickTop="1"/>
    <row r="16" spans="1:7" ht="13">
      <c r="B16" s="166" t="s">
        <v>331</v>
      </c>
    </row>
    <row r="17" spans="1:9"/>
    <row r="18" spans="1:9">
      <c r="E18" s="424" t="str">
        <f xml:space="preserve"> 'Export incentive'!E$332</f>
        <v>Total export incentives to be paid to the network plus water control at PR24 (2017-18 FYA CPIH deflated)</v>
      </c>
      <c r="F18" s="424">
        <f xml:space="preserve"> 'Export incentive'!F$332</f>
        <v>0</v>
      </c>
      <c r="G18" s="424" t="str">
        <f xml:space="preserve"> 'Export incentive'!G$332</f>
        <v>£m</v>
      </c>
    </row>
    <row r="19" spans="1:9"/>
    <row r="20" spans="1:9" s="169" customFormat="1">
      <c r="E20" s="424" t="str">
        <f xml:space="preserve"> 'Import incentive'!E$150</f>
        <v>Total import incentives to be paid to the network plus water control at PR24 (2017-18 FYA CPIH deflated)</v>
      </c>
      <c r="F20" s="424">
        <f xml:space="preserve"> 'Import incentive'!F$150</f>
        <v>0</v>
      </c>
      <c r="G20" s="424" t="str">
        <f xml:space="preserve"> 'Import incentive'!G$150</f>
        <v>£m</v>
      </c>
    </row>
    <row r="21" spans="1:9" s="169" customFormat="1">
      <c r="F21" s="170"/>
    </row>
    <row r="22" spans="1:9" s="169" customFormat="1">
      <c r="E22" s="424" t="str">
        <f xml:space="preserve"> 'Export incentive'!E$320</f>
        <v>Export incentives rolled forward from PR19 to be paid to the network plus water control (2017-18 FYA CPIH deflated)</v>
      </c>
      <c r="F22" s="424">
        <f xml:space="preserve"> 'Export incentive'!F$320</f>
        <v>0</v>
      </c>
      <c r="G22" s="424" t="str">
        <f xml:space="preserve"> 'Export incentive'!G$320</f>
        <v>£m</v>
      </c>
      <c r="H22" s="170"/>
    </row>
    <row r="23" spans="1:9"/>
    <row r="24" spans="1:9" s="166" customFormat="1" ht="13.5" thickBot="1">
      <c r="E24" s="425" t="s">
        <v>332</v>
      </c>
      <c r="F24" s="442">
        <f xml:space="preserve"> F18 + F20 + F22</f>
        <v>0</v>
      </c>
      <c r="G24" s="425" t="s">
        <v>105</v>
      </c>
    </row>
    <row r="25" spans="1:9" ht="13" thickTop="1"/>
    <row r="26" spans="1:9" s="15" customFormat="1" ht="13">
      <c r="A26" s="73" t="s">
        <v>333</v>
      </c>
      <c r="B26" s="74"/>
      <c r="C26" s="74"/>
      <c r="D26" s="75"/>
      <c r="E26" s="157"/>
      <c r="F26" s="162"/>
    </row>
    <row r="27" spans="1:9"/>
    <row r="28" spans="1:9" ht="13" thickBot="1">
      <c r="E28" s="439" t="str">
        <f xml:space="preserve"> 'Export incentive'!E$337</f>
        <v>Total export incentives to be paid to the water resources control after PR24 (2017-18 FYA CPIH deflated)</v>
      </c>
      <c r="F28" s="439">
        <f xml:space="preserve"> 'Export incentive'!F$337</f>
        <v>0</v>
      </c>
      <c r="G28" s="439" t="str">
        <f xml:space="preserve"> 'Export incentive'!G$337</f>
        <v>£m</v>
      </c>
      <c r="H28" s="424"/>
      <c r="I28" s="424"/>
    </row>
    <row r="29" spans="1:9" ht="13" thickTop="1">
      <c r="E29" s="424"/>
      <c r="F29" s="424"/>
      <c r="G29" s="424"/>
      <c r="H29" s="424"/>
      <c r="I29" s="424"/>
    </row>
    <row r="30" spans="1:9" ht="13" thickBot="1">
      <c r="E30" s="439" t="str">
        <f xml:space="preserve"> 'Export incentive'!E$342</f>
        <v>Total export incentives to be paid to the network plus water control after PR24 (2017-18 FYA CPIH deflated)</v>
      </c>
      <c r="F30" s="439">
        <f xml:space="preserve"> 'Export incentive'!F$342</f>
        <v>0</v>
      </c>
      <c r="G30" s="439" t="str">
        <f xml:space="preserve"> 'Export incentive'!G$342</f>
        <v>£m</v>
      </c>
    </row>
    <row r="31" spans="1:9" ht="13" thickTop="1"/>
    <row r="32" spans="1:9" s="356" customFormat="1" ht="13">
      <c r="A32" s="355" t="s">
        <v>117</v>
      </c>
      <c r="F32" s="357"/>
    </row>
    <row r="33"/>
  </sheetData>
  <pageMargins left="0.7" right="0.7" top="0.75" bottom="0.75" header="0.3" footer="0.3"/>
  <pageSetup paperSize="9" scale="61" orientation="portrait" r:id="rId1"/>
  <headerFooter>
    <oddHeader>&amp;LPROJECT PR19 WRFIM&amp;CSheet:&amp;A&amp;RSTRICTLY CONFIDENTIAL</oddHeader>
    <oddFooter>&amp;L&amp;F ( Printed on &amp;D at &amp;T )&amp;RPage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0C5843-83F9-4074-94EC-7C6412A4A780}">
  <ds:schemaRefs>
    <ds:schemaRef ds:uri="http://www.w3.org/XML/1998/namespace"/>
    <ds:schemaRef ds:uri="f51f1067-fcb8-4131-b194-4dd929cf9204"/>
    <ds:schemaRef ds:uri="http://purl.org/dc/elements/1.1/"/>
    <ds:schemaRef ds:uri="http://purl.org/dc/dcmitype/"/>
    <ds:schemaRef ds:uri="http://schemas.microsoft.com/office/infopath/2007/PartnerControls"/>
    <ds:schemaRef ds:uri="http://schemas.microsoft.com/office/2006/documentManagement/types"/>
    <ds:schemaRef ds:uri="http://purl.org/dc/terms/"/>
    <ds:schemaRef ds:uri="963ed5a7-332a-41b3-b49c-f61625053ee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D78BDDE-E047-457F-9522-EE65B14B4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3ed5a7-332a-41b3-b49c-f61625053eee"/>
    <ds:schemaRef ds:uri="f51f1067-fcb8-4131-b194-4dd929cf9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EEDD12-8936-4C04-B3C6-8E2E53B5AD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Cover </vt:lpstr>
      <vt:lpstr>Map &amp; Key</vt:lpstr>
      <vt:lpstr>InpR</vt:lpstr>
      <vt:lpstr>InpCol</vt:lpstr>
      <vt:lpstr>Time</vt:lpstr>
      <vt:lpstr>Export incentive</vt:lpstr>
      <vt:lpstr>Import incentive</vt:lpstr>
      <vt:lpstr>Outputs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2020-02-28T17:20:16Z</dcterms:created>
  <dcterms:modified xsi:type="dcterms:W3CDTF">2023-09-24T16:01:08Z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0x0101003F1780788CE230408D5FB6B4D19807C9</vt:lpwstr>
  </property>
  <property fmtid="{D5CDD505-2E9C-101B-9397-08002B2CF9AE}" pid="3" name="Meeting">
    <vt:lpwstr/>
  </property>
  <property fmtid="{D5CDD505-2E9C-101B-9397-08002B2CF9AE}" pid="4" name="Stakeholder 2">
    <vt:lpwstr/>
  </property>
  <property fmtid="{D5CDD505-2E9C-101B-9397-08002B2CF9AE}" pid="5" name="Hierarchy">
    <vt:lpwstr/>
  </property>
  <property fmtid="{D5CDD505-2E9C-101B-9397-08002B2CF9AE}" pid="6" name="Collection">
    <vt:lpwstr/>
  </property>
  <property fmtid="{D5CDD505-2E9C-101B-9397-08002B2CF9AE}" pid="7" name="Project Code">
    <vt:lpwstr>1896;#Company performance monitoring ＆ engagement|3cbb2248-aeb0-4f5e-8833-d72f52afb8f0</vt:lpwstr>
  </property>
  <property fmtid="{D5CDD505-2E9C-101B-9397-08002B2CF9AE}" pid="8" name="Security Classification">
    <vt:lpwstr>21;#OFFICIAL|c2540f30-f875-494b-a43f-ebfb5017a6ad</vt:lpwstr>
  </property>
  <property fmtid="{D5CDD505-2E9C-101B-9397-08002B2CF9AE}" pid="9" name="Stakeholder">
    <vt:lpwstr>25;#Water and wastewater companies (WaSCs)|1f450446-47d1-4fe9-8d64-c249a3be1897</vt:lpwstr>
  </property>
  <property fmtid="{D5CDD505-2E9C-101B-9397-08002B2CF9AE}" pid="10" name="Stakeholder_x0020_3">
    <vt:lpwstr/>
  </property>
  <property fmtid="{D5CDD505-2E9C-101B-9397-08002B2CF9AE}" pid="11" name="Stakeholder_x0020_4">
    <vt:lpwstr/>
  </property>
  <property fmtid="{D5CDD505-2E9C-101B-9397-08002B2CF9AE}" pid="12" name="Stakeholder_x0020_2">
    <vt:lpwstr/>
  </property>
  <property fmtid="{D5CDD505-2E9C-101B-9397-08002B2CF9AE}" pid="13" name="Stakeholder_x0020_5">
    <vt:lpwstr/>
  </property>
  <property fmtid="{D5CDD505-2E9C-101B-9397-08002B2CF9AE}" pid="14" name="Stakeholder 5">
    <vt:lpwstr/>
  </property>
  <property fmtid="{D5CDD505-2E9C-101B-9397-08002B2CF9AE}" pid="15" name="Stakeholder 3">
    <vt:lpwstr/>
  </property>
  <property fmtid="{D5CDD505-2E9C-101B-9397-08002B2CF9AE}" pid="16" name="Stakeholder 4">
    <vt:lpwstr/>
  </property>
  <property fmtid="{D5CDD505-2E9C-101B-9397-08002B2CF9AE}" pid="17" name="MediaServiceImageTags">
    <vt:lpwstr/>
  </property>
</Properties>
</file>