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codeName="ThisWorkbook"/>
  <mc:AlternateContent xmlns:mc="http://schemas.openxmlformats.org/markup-compatibility/2006">
    <mc:Choice Requires="x15">
      <x15ac:absPath xmlns:x15ac="http://schemas.microsoft.com/office/spreadsheetml/2010/11/ac" url="https://affinitywaterltd.sharepoint.com/teams/PR24ProgrammeTeam/Shared Documents/General/16 Data tables/9 - Draft Determination Data Tables/#Steve &amp; Dan working folder/Tables for Emma 20_09/"/>
    </mc:Choice>
  </mc:AlternateContent>
  <xr:revisionPtr revIDLastSave="0" documentId="14_{D8A9AB45-9323-4BB2-BAD6-4CDE1686720E}" xr6:coauthVersionLast="47" xr6:coauthVersionMax="47" xr10:uidLastSave="{00000000-0000-0000-0000-000000000000}"/>
  <bookViews>
    <workbookView xWindow="-120" yWindow="-120" windowWidth="29040" windowHeight="15840" tabRatio="676" firstSheet="7" activeTab="7" xr2:uid="{713BE5A8-34AF-43CD-8D73-EECED1C4BDEB}"/>
  </bookViews>
  <sheets>
    <sheet name="Introduction" sheetId="103" r:id="rId1"/>
    <sheet name="Validation" sheetId="45" r:id="rId2"/>
    <sheet name="Lists" sheetId="46" r:id="rId3"/>
    <sheet name="ADD22 &gt;&gt;" sheetId="49" r:id="rId4"/>
    <sheet name="ADD22A" sheetId="50" r:id="rId5"/>
    <sheet name="ADD22B" sheetId="51" r:id="rId6"/>
    <sheet name="ADD22C" sheetId="52" r:id="rId7"/>
    <sheet name="ADD22D" sheetId="56" r:id="rId8"/>
    <sheet name="ADD22E" sheetId="59" r:id="rId9"/>
    <sheet name="ADD23 &gt; &gt;" sheetId="113" r:id="rId10"/>
    <sheet name="ADD23A" sheetId="107" r:id="rId11"/>
    <sheet name="ADD23B" sheetId="108" r:id="rId12"/>
    <sheet name="ADD23C" sheetId="109" r:id="rId13"/>
    <sheet name="ADD23D" sheetId="110" r:id="rId14"/>
    <sheet name="ADD23E" sheetId="111" r:id="rId15"/>
    <sheet name="Dict_ADD22" sheetId="2" state="hidden" r:id="rId16"/>
    <sheet name="Dict_ADD23" sheetId="114" state="hidden" r:id="rId17"/>
    <sheet name="fOut_ADD22" sheetId="1" state="hidden" r:id="rId18"/>
    <sheet name="fOut_ADD23" sheetId="115" state="hidden" r:id="rId19"/>
    <sheet name="CLEAR_SHEET" sheetId="101" state="hidden" r:id="rId20"/>
  </sheets>
  <definedNames>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OptionCustomItemsCount">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257</definedName>
    <definedName name="_AtRisk_SimSetting_ReportOptionReportsFileType">1</definedName>
    <definedName name="_AtRisk_SimSetting_ReportOptionSelectiveQR">FALSE</definedName>
    <definedName name="_AtRisk_SimSetting_ReportsList">257</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1</definedName>
    <definedName name="_AtRisk_SimSetting_StdRecalcWithoutRiskStatic">0</definedName>
    <definedName name="_AtRisk_SimSetting_StdRecalcWithoutRiskStaticPercentile">0.5</definedName>
    <definedName name="_xlnm._FilterDatabase" localSheetId="15" hidden="1">Dict_ADD22!$A$1:$O$41</definedName>
    <definedName name="_xlnm._FilterDatabase" localSheetId="16" hidden="1">Dict_ADD23!$A$1:$O$2</definedName>
    <definedName name="_xlnm._FilterDatabase" localSheetId="17" hidden="1">fOut_ADD22!$A$3:$AD$157</definedName>
    <definedName name="_xlnm._FilterDatabase" localSheetId="18" hidden="1">fOut_ADD23!$A$3:$AD$30</definedName>
    <definedName name="_Order1">255</definedName>
    <definedName name="_Order2">255</definedName>
    <definedName name="_Sort" hidden="1">#REF!</definedName>
    <definedName name="Anglian_Water">Lists!#REF!</definedName>
    <definedName name="App1data" localSheetId="17">#REF!</definedName>
    <definedName name="App1data" localSheetId="18">#REF!</definedName>
    <definedName name="App1data">#REF!</definedName>
    <definedName name="AVON">#REF!</definedName>
    <definedName name="BEDS">#REF!</definedName>
    <definedName name="BERKS">#REF!</definedName>
    <definedName name="BUCKS">#REF!</definedName>
    <definedName name="CAMBS">#REF!</definedName>
    <definedName name="CHESHIRE">#REF!</definedName>
    <definedName name="ChK_Tol">#REF!</definedName>
    <definedName name="CIQWBGuid" hidden="1">"0f0259b9-6046-41aa-ac9c-7befc2576c88"</definedName>
    <definedName name="Classification_of_treatment_works">Lists!#REF!</definedName>
    <definedName name="CLEVELAND">#REF!</definedName>
    <definedName name="CLWYD">#REF!</definedName>
    <definedName name="components_by_LA">#REF!</definedName>
    <definedName name="CORNWALL">#REF!</definedName>
    <definedName name="CUMBRIA">#REF!</definedName>
    <definedName name="_xlnm.Database">#REF!</definedName>
    <definedName name="DERBYSHIRE">#REF!</definedName>
    <definedName name="DEVON">#REF!</definedName>
    <definedName name="dnonames">#REF!</definedName>
    <definedName name="DORSET">#REF!</definedName>
    <definedName name="DURHAM">#REF!</definedName>
    <definedName name="Dŵr_Cymru">Lists!#REF!</definedName>
    <definedName name="DYFED">#REF!</definedName>
    <definedName name="E_SUSSEX">#REF!</definedName>
    <definedName name="ESSEX">#REF!</definedName>
    <definedName name="F" localSheetId="3">{"bal",#N/A,FALSE,"working papers";"income",#N/A,FALSE,"working papers"}</definedName>
    <definedName name="F" localSheetId="6">{"bal",#N/A,FALSE,"working papers";"income",#N/A,FALSE,"working papers"}</definedName>
    <definedName name="F" localSheetId="7" hidden="1">{"bal",#N/A,FALSE,"working papers";"income",#N/A,FALSE,"working papers"}</definedName>
    <definedName name="F" localSheetId="8" hidden="1">{"bal",#N/A,FALSE,"working papers";"income",#N/A,FALSE,"working papers"}</definedName>
    <definedName name="F" localSheetId="9">{"bal",#N/A,FALSE,"working papers";"income",#N/A,FALSE,"working papers"}</definedName>
    <definedName name="F" localSheetId="17">{"bal",#N/A,FALSE,"working papers";"income",#N/A,FALSE,"working papers"}</definedName>
    <definedName name="F" localSheetId="18">{"bal",#N/A,FALSE,"working papers";"income",#N/A,FALSE,"working papers"}</definedName>
    <definedName name="F">{"bal",#N/A,FALSE,"working papers";"income",#N/A,FALSE,"working papers"}</definedName>
    <definedName name="fdraf" localSheetId="3">{"bal",#N/A,FALSE,"working papers";"income",#N/A,FALSE,"working papers"}</definedName>
    <definedName name="fdraf" localSheetId="6">{"bal",#N/A,FALSE,"working papers";"income",#N/A,FALSE,"working papers"}</definedName>
    <definedName name="fdraf" localSheetId="7" hidden="1">{"bal",#N/A,FALSE,"working papers";"income",#N/A,FALSE,"working papers"}</definedName>
    <definedName name="fdraf" localSheetId="8" hidden="1">{"bal",#N/A,FALSE,"working papers";"income",#N/A,FALSE,"working papers"}</definedName>
    <definedName name="fdraf" localSheetId="9">{"bal",#N/A,FALSE,"working papers";"income",#N/A,FALSE,"working papers"}</definedName>
    <definedName name="fdraf" localSheetId="17">{"bal",#N/A,FALSE,"working papers";"income",#N/A,FALSE,"working papers"}</definedName>
    <definedName name="fdraf" localSheetId="18">{"bal",#N/A,FALSE,"working papers";"income",#N/A,FALSE,"working papers"}</definedName>
    <definedName name="fdraf">{"bal",#N/A,FALSE,"working papers";"income",#N/A,FALSE,"working papers"}</definedName>
    <definedName name="Fdraft" localSheetId="3">{"bal",#N/A,FALSE,"working papers";"income",#N/A,FALSE,"working papers"}</definedName>
    <definedName name="Fdraft" localSheetId="6">{"bal",#N/A,FALSE,"working papers";"income",#N/A,FALSE,"working papers"}</definedName>
    <definedName name="Fdraft" localSheetId="7" hidden="1">{"bal",#N/A,FALSE,"working papers";"income",#N/A,FALSE,"working papers"}</definedName>
    <definedName name="Fdraft" localSheetId="8" hidden="1">{"bal",#N/A,FALSE,"working papers";"income",#N/A,FALSE,"working papers"}</definedName>
    <definedName name="Fdraft" localSheetId="9">{"bal",#N/A,FALSE,"working papers";"income",#N/A,FALSE,"working papers"}</definedName>
    <definedName name="Fdraft" localSheetId="17">{"bal",#N/A,FALSE,"working papers";"income",#N/A,FALSE,"working papers"}</definedName>
    <definedName name="Fdraft" localSheetId="18">{"bal",#N/A,FALSE,"working papers";"income",#N/A,FALSE,"working papers"}</definedName>
    <definedName name="Fdraft">{"bal",#N/A,FALSE,"working papers";"income",#N/A,FALSE,"working papers"}</definedName>
    <definedName name="fe">#REF!</definedName>
    <definedName name="females_UK">#REF!</definedName>
    <definedName name="General">#REF!</definedName>
    <definedName name="General1">#REF!</definedName>
    <definedName name="General2">#REF!</definedName>
    <definedName name="GEOG9703">#REF!</definedName>
    <definedName name="GLOS">#REF!</definedName>
    <definedName name="GTR_MAN">#REF!</definedName>
    <definedName name="GWENT">#REF!</definedName>
    <definedName name="GWYNEDD">#REF!</definedName>
    <definedName name="HANTS">#REF!</definedName>
    <definedName name="HEREFORD_W">#REF!</definedName>
    <definedName name="HERTS">#REF!</definedName>
    <definedName name="Highly_dense_threshold">#REF!</definedName>
    <definedName name="HUMBERSIDE">#REF!</definedName>
    <definedName name="I_OF_WIGHT">#REF!</definedName>
    <definedName name="IQ_CH">110000</definedName>
    <definedName name="IQ_CQ">5000</definedName>
    <definedName name="IQ_CY">10000</definedName>
    <definedName name="IQ_DAILY">500000</definedName>
    <definedName name="IQ_DNTM">700000</definedName>
    <definedName name="IQ_EXPENSE_CODE_">80019595006</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41366.3748958333</definedName>
    <definedName name="IQ_NTM">6000</definedName>
    <definedName name="IQ_QTD">750000</definedName>
    <definedName name="IQ_TODAY">0</definedName>
    <definedName name="IQ_WEEK">50000</definedName>
    <definedName name="IQ_YTD">3000</definedName>
    <definedName name="IQ_YTDMONTH">130000</definedName>
    <definedName name="KENT">#REF!</definedName>
    <definedName name="LANCS">#REF!</definedName>
    <definedName name="LEICS">#REF!</definedName>
    <definedName name="LINCS">#REF!</definedName>
    <definedName name="LineRefs_FD_POSTINT">#REF!</definedName>
    <definedName name="LONDON">#REF!</definedName>
    <definedName name="lst_acronyms">#REF!</definedName>
    <definedName name="lst_all_companies">#REF!</definedName>
    <definedName name="lst_menus">#REF!</definedName>
    <definedName name="lst_reference">#REF!</definedName>
    <definedName name="lst_scenarios">#REF!</definedName>
    <definedName name="M_GLAM">#REF!</definedName>
    <definedName name="males_UK">#REF!</definedName>
    <definedName name="MERSEYSIDE">#REF!</definedName>
    <definedName name="MSOA11_WD21_LAD21_EW_LU">#REF!</definedName>
    <definedName name="N_YORKS">#REF!</definedName>
    <definedName name="new" localSheetId="3" hidden="1">{"bal",#N/A,FALSE,"working papers";"income",#N/A,FALSE,"working papers"}</definedName>
    <definedName name="new" localSheetId="6" hidden="1">{"bal",#N/A,FALSE,"working papers";"income",#N/A,FALSE,"working papers"}</definedName>
    <definedName name="new" localSheetId="7" hidden="1">{"bal",#N/A,FALSE,"working papers";"income",#N/A,FALSE,"working papers"}</definedName>
    <definedName name="new" localSheetId="9" hidden="1">{"bal",#N/A,FALSE,"working papers";"income",#N/A,FALSE,"working papers"}</definedName>
    <definedName name="new" localSheetId="17" hidden="1">{"bal",#N/A,FALSE,"working papers";"income",#N/A,FALSE,"working papers"}</definedName>
    <definedName name="new" localSheetId="18" hidden="1">{"bal",#N/A,FALSE,"working papers";"income",#N/A,FALSE,"working papers"}</definedName>
    <definedName name="new" hidden="1">{"bal",#N/A,FALSE,"working papers";"income",#N/A,FALSE,"working papers"}</definedName>
    <definedName name="NORFOLK">#REF!</definedName>
    <definedName name="NORTHANTS">#REF!</definedName>
    <definedName name="NORTHUMBERLAND">#REF!</definedName>
    <definedName name="Northumbrian_Water">Lists!#REF!</definedName>
    <definedName name="NOTTS">#REF!</definedName>
    <definedName name="opt_actuals">#REF!</definedName>
    <definedName name="opt_actuals_percentage">#REF!</definedName>
    <definedName name="opt_baseline_bid_threshold">#REF!</definedName>
    <definedName name="opt_baseline_cap">#REF!</definedName>
    <definedName name="opt_bids">#REF!</definedName>
    <definedName name="opt_bids_percentage">#REF!</definedName>
    <definedName name="opt_gearing">#REF!</definedName>
    <definedName name="opt_tax">#REF!</definedName>
    <definedName name="opt_wacc">#REF!</definedName>
    <definedName name="OXON">#REF!</definedName>
    <definedName name="PCNames_FD_POSTINT">#REF!</definedName>
    <definedName name="Pct_Tol">#REF!</definedName>
    <definedName name="persons_UK">#REF!</definedName>
    <definedName name="POWYS">#REF!</definedName>
    <definedName name="_xlnm.Print_Area" localSheetId="7">ADD22D!$A$2:$AJ$23</definedName>
    <definedName name="_xlnm.Print_Area" localSheetId="8">ADD22E!$A$2:$V$79</definedName>
    <definedName name="_xlnm.Print_Area" localSheetId="1">Validation!$A$2:$C$14</definedName>
    <definedName name="rge">#REF!</definedName>
    <definedName name="rgwer">#REF!</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 localSheetId="7" hidden="1">7</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S_GLAM">#REF!</definedName>
    <definedName name="S_YORKS">#REF!</definedName>
    <definedName name="SAM_CTRY_UK">#REF!</definedName>
    <definedName name="SAPBEXrevision">1</definedName>
    <definedName name="SAPBEXsysID">"BWB"</definedName>
    <definedName name="SAPBEXwbID">"49ZLUKBQR0WG29D9LLI3IBIIT"</definedName>
    <definedName name="Severn_Trent_Water">Lists!#REF!</definedName>
    <definedName name="sheet1">#REF!</definedName>
    <definedName name="SHROPS">#REF!</definedName>
    <definedName name="SOMERSET">#REF!</definedName>
    <definedName name="South_West_Water">Lists!#REF!</definedName>
    <definedName name="Southern_Water">Lists!#REF!</definedName>
    <definedName name="STAFFS">#REF!</definedName>
    <definedName name="SUFFOLK">#REF!</definedName>
    <definedName name="SURREY">#REF!</definedName>
    <definedName name="Thames_Water">Lists!#REF!</definedName>
    <definedName name="Trk_Tol">#REF!</definedName>
    <definedName name="TYNE_WEAR">#REF!</definedName>
    <definedName name="UK">#REF!</definedName>
    <definedName name="UniqueIDs_DD_POSTINT">#REF!</definedName>
    <definedName name="UniqueIDs_FD_POSTINT">#REF!</definedName>
    <definedName name="United_Utilities_Water">Lists!#REF!</definedName>
    <definedName name="W_GLAM">#REF!</definedName>
    <definedName name="W_MIDS">#REF!</definedName>
    <definedName name="W_SUSSEX">#REF!</definedName>
    <definedName name="W_YORKS">#REF!</definedName>
    <definedName name="WARWICKS">#REF!</definedName>
    <definedName name="wdfw">#REF!</definedName>
    <definedName name="wedfw">#REF!</definedName>
    <definedName name="wefw">#REF!</definedName>
    <definedName name="wefwe">#REF!</definedName>
    <definedName name="wefwerf">#REF!</definedName>
    <definedName name="Wessex_Water">Lists!#REF!</definedName>
    <definedName name="WILTS">#REF!</definedName>
    <definedName name="wrn.papersdraft" localSheetId="3">{"bal",#N/A,FALSE,"working papers";"income",#N/A,FALSE,"working papers"}</definedName>
    <definedName name="wrn.papersdraft" localSheetId="6">{"bal",#N/A,FALSE,"working papers";"income",#N/A,FALSE,"working papers"}</definedName>
    <definedName name="wrn.papersdraft" localSheetId="7" hidden="1">{"bal",#N/A,FALSE,"working papers";"income",#N/A,FALSE,"working papers"}</definedName>
    <definedName name="wrn.papersdraft" localSheetId="8" hidden="1">{"bal",#N/A,FALSE,"working papers";"income",#N/A,FALSE,"working papers"}</definedName>
    <definedName name="wrn.papersdraft" localSheetId="9">{"bal",#N/A,FALSE,"working papers";"income",#N/A,FALSE,"working papers"}</definedName>
    <definedName name="wrn.papersdraft" localSheetId="17">{"bal",#N/A,FALSE,"working papers";"income",#N/A,FALSE,"working papers"}</definedName>
    <definedName name="wrn.papersdraft" localSheetId="18">{"bal",#N/A,FALSE,"working papers";"income",#N/A,FALSE,"working papers"}</definedName>
    <definedName name="wrn.papersdraft">{"bal",#N/A,FALSE,"working papers";"income",#N/A,FALSE,"working papers"}</definedName>
    <definedName name="wrn.wpapers." localSheetId="3">{"bal",#N/A,FALSE,"working papers";"income",#N/A,FALSE,"working papers"}</definedName>
    <definedName name="wrn.wpapers." localSheetId="6">{"bal",#N/A,FALSE,"working papers";"income",#N/A,FALSE,"working papers"}</definedName>
    <definedName name="wrn.wpapers." localSheetId="7" hidden="1">{"bal",#N/A,FALSE,"working papers";"income",#N/A,FALSE,"working papers"}</definedName>
    <definedName name="wrn.wpapers." localSheetId="8" hidden="1">{"bal",#N/A,FALSE,"working papers";"income",#N/A,FALSE,"working papers"}</definedName>
    <definedName name="wrn.wpapers." localSheetId="9">{"bal",#N/A,FALSE,"working papers";"income",#N/A,FALSE,"working papers"}</definedName>
    <definedName name="wrn.wpapers." localSheetId="17">{"bal",#N/A,FALSE,"working papers";"income",#N/A,FALSE,"working papers"}</definedName>
    <definedName name="wrn.wpapers." localSheetId="18">{"bal",#N/A,FALSE,"working papers";"income",#N/A,FALSE,"working papers"}</definedName>
    <definedName name="wrn.wpapers.">{"bal",#N/A,FALSE,"working papers";"income",#N/A,FALSE,"working papers"}</definedName>
    <definedName name="yhnry">#REF!</definedName>
    <definedName name="Yorkshire_Water">Lists!#REF!</definedName>
    <definedName name="Z_1B259DF3_2D8D_4DFB_A9C4_F29F1CEBD105_.wvu.PrintArea" localSheetId="7" hidden="1">ADD22D!$2:$11</definedName>
    <definedName name="Z_1B259DF3_2D8D_4DFB_A9C4_F29F1CEBD105_.wvu.PrintArea" localSheetId="8" hidden="1">ADD22E!$2:$36</definedName>
    <definedName name="Z_650D7366_A5BD_406B_9661_ED9F5F01D420_.wvu.PrintArea" localSheetId="7" hidden="1">ADD22D!$2:$11</definedName>
    <definedName name="Z_650D7366_A5BD_406B_9661_ED9F5F01D420_.wvu.PrintArea" localSheetId="8" hidden="1">ADD22E!$2:$36</definedName>
    <definedName name="Z_9D0BCB94_913C_464E_843B_7A43F508C4E7_.wvu.PrintArea" localSheetId="7" hidden="1">ADD22D!$2:$11</definedName>
    <definedName name="Z_9D0BCB94_913C_464E_843B_7A43F508C4E7_.wvu.PrintArea" localSheetId="8" hidden="1">ADD22E!$2:$36</definedName>
    <definedName name="Z_C52B46E3_F629_4DFA_829C_FFB772C5F657_.wvu.PrintArea" localSheetId="7" hidden="1">ADD22D!$B$2:$O$4</definedName>
    <definedName name="Z_C52B46E3_F629_4DFA_829C_FFB772C5F657_.wvu.PrintArea" localSheetId="8" hidden="1">ADD22E!$B$2:$V$4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15" l="1"/>
  <c r="H9" i="115"/>
  <c r="I9" i="115"/>
  <c r="J9" i="115"/>
  <c r="K9" i="115"/>
  <c r="L9" i="115"/>
  <c r="M9" i="115"/>
  <c r="N9" i="115"/>
  <c r="O9" i="115"/>
  <c r="P9" i="115"/>
  <c r="Q9" i="115"/>
  <c r="R9" i="115"/>
  <c r="S9" i="115"/>
  <c r="T9" i="115"/>
  <c r="U9" i="115"/>
  <c r="V9" i="115"/>
  <c r="W9" i="115"/>
  <c r="X9" i="115"/>
  <c r="Y9" i="115"/>
  <c r="Z9" i="115"/>
  <c r="AA9" i="115"/>
  <c r="AB9" i="115"/>
  <c r="AC9" i="115"/>
  <c r="AD9" i="115"/>
  <c r="C11" i="2"/>
  <c r="C12" i="2"/>
  <c r="C13" i="2"/>
  <c r="C14" i="2"/>
  <c r="C15" i="2"/>
  <c r="C16" i="2"/>
  <c r="C17" i="2"/>
  <c r="C10" i="2"/>
  <c r="AK4" i="111" l="1"/>
  <c r="AJ4" i="110"/>
  <c r="AQ4" i="109"/>
  <c r="AK4" i="108"/>
  <c r="AK4" i="107"/>
  <c r="AJ4" i="59"/>
  <c r="AK4" i="56"/>
  <c r="AQ4" i="52"/>
  <c r="AK4" i="51"/>
  <c r="AK4" i="50"/>
  <c r="D10" i="107" l="1"/>
  <c r="F30" i="115"/>
  <c r="F29" i="115"/>
  <c r="F28" i="115"/>
  <c r="F27" i="115"/>
  <c r="F26" i="115"/>
  <c r="F25" i="115"/>
  <c r="V24" i="115"/>
  <c r="W24" i="115"/>
  <c r="X24" i="115"/>
  <c r="Y24" i="115"/>
  <c r="U24" i="115"/>
  <c r="F21" i="115"/>
  <c r="F20" i="115"/>
  <c r="F19" i="115"/>
  <c r="F18" i="115"/>
  <c r="F17" i="115"/>
  <c r="F16" i="115"/>
  <c r="F15" i="115"/>
  <c r="F14" i="115"/>
  <c r="F13" i="115"/>
  <c r="F12" i="115"/>
  <c r="F11" i="115"/>
  <c r="G7" i="115"/>
  <c r="H7" i="115"/>
  <c r="I7" i="115"/>
  <c r="J7" i="115"/>
  <c r="K7" i="115"/>
  <c r="L7" i="115"/>
  <c r="M7" i="115"/>
  <c r="N7" i="115"/>
  <c r="O7" i="115"/>
  <c r="P7" i="115"/>
  <c r="Q7" i="115"/>
  <c r="R7" i="115"/>
  <c r="S7" i="115"/>
  <c r="T7" i="115"/>
  <c r="U7" i="115"/>
  <c r="V7" i="115"/>
  <c r="W7" i="115"/>
  <c r="X7" i="115"/>
  <c r="Y7" i="115"/>
  <c r="Z7" i="115"/>
  <c r="AA7" i="115"/>
  <c r="AB7" i="115"/>
  <c r="AC7" i="115"/>
  <c r="AD7" i="115"/>
  <c r="F6" i="115"/>
  <c r="F7" i="115"/>
  <c r="F8" i="115"/>
  <c r="F9" i="115"/>
  <c r="F10" i="115"/>
  <c r="R5" i="115"/>
  <c r="S5" i="115"/>
  <c r="T5" i="115"/>
  <c r="U5" i="115"/>
  <c r="V5" i="115"/>
  <c r="W5" i="115"/>
  <c r="X5" i="115"/>
  <c r="Y5" i="115"/>
  <c r="Z5" i="115"/>
  <c r="AA5" i="115"/>
  <c r="AB5" i="115"/>
  <c r="AC5" i="115"/>
  <c r="AD5" i="115"/>
  <c r="H4" i="115"/>
  <c r="I4" i="115"/>
  <c r="J4" i="115"/>
  <c r="K4" i="115"/>
  <c r="L4" i="115"/>
  <c r="M4" i="115"/>
  <c r="N4" i="115"/>
  <c r="O4" i="115"/>
  <c r="P4" i="115"/>
  <c r="Q4" i="115"/>
  <c r="R4" i="115"/>
  <c r="S4" i="115"/>
  <c r="T4" i="115"/>
  <c r="U4" i="115"/>
  <c r="V4" i="115"/>
  <c r="W4" i="115"/>
  <c r="X4" i="115"/>
  <c r="Y4" i="115"/>
  <c r="Z4" i="115"/>
  <c r="AA4" i="115"/>
  <c r="AB4" i="115"/>
  <c r="AC4" i="115"/>
  <c r="AD4" i="115"/>
  <c r="G4" i="115"/>
  <c r="G212" i="1"/>
  <c r="H212" i="1"/>
  <c r="I212" i="1"/>
  <c r="J212" i="1"/>
  <c r="K212" i="1"/>
  <c r="L212" i="1"/>
  <c r="M212" i="1"/>
  <c r="N212" i="1"/>
  <c r="O212" i="1"/>
  <c r="P212" i="1"/>
  <c r="Q212" i="1"/>
  <c r="R212" i="1"/>
  <c r="S212" i="1"/>
  <c r="T212" i="1"/>
  <c r="U212" i="1"/>
  <c r="V212" i="1"/>
  <c r="W212" i="1"/>
  <c r="X212" i="1"/>
  <c r="Y212" i="1"/>
  <c r="Z212" i="1"/>
  <c r="AA212" i="1"/>
  <c r="AB212" i="1"/>
  <c r="AC212" i="1"/>
  <c r="AD212" i="1"/>
  <c r="G213" i="1"/>
  <c r="H213" i="1"/>
  <c r="I213" i="1"/>
  <c r="J213" i="1"/>
  <c r="K213" i="1"/>
  <c r="L213" i="1"/>
  <c r="M213" i="1"/>
  <c r="N213" i="1"/>
  <c r="O213" i="1"/>
  <c r="P213" i="1"/>
  <c r="Q213" i="1"/>
  <c r="R213" i="1"/>
  <c r="S213" i="1"/>
  <c r="T213" i="1"/>
  <c r="U213" i="1"/>
  <c r="V213" i="1"/>
  <c r="W213" i="1"/>
  <c r="X213" i="1"/>
  <c r="Y213" i="1"/>
  <c r="Z213" i="1"/>
  <c r="AA213" i="1"/>
  <c r="AB213" i="1"/>
  <c r="AC213" i="1"/>
  <c r="AD213" i="1"/>
  <c r="F213" i="1"/>
  <c r="F212" i="1"/>
  <c r="G211" i="1"/>
  <c r="H211" i="1"/>
  <c r="I211" i="1"/>
  <c r="J211" i="1"/>
  <c r="K211" i="1"/>
  <c r="L211" i="1"/>
  <c r="M211" i="1"/>
  <c r="N211" i="1"/>
  <c r="O211" i="1"/>
  <c r="P211" i="1"/>
  <c r="Q211" i="1"/>
  <c r="R211" i="1"/>
  <c r="S211" i="1"/>
  <c r="T211" i="1"/>
  <c r="U211" i="1"/>
  <c r="V211" i="1"/>
  <c r="W211" i="1"/>
  <c r="X211" i="1"/>
  <c r="Y211" i="1"/>
  <c r="Z211" i="1"/>
  <c r="AA211" i="1"/>
  <c r="AB211" i="1"/>
  <c r="AC211" i="1"/>
  <c r="AD211" i="1"/>
  <c r="F211" i="1"/>
  <c r="G204" i="1"/>
  <c r="H204" i="1"/>
  <c r="I204" i="1"/>
  <c r="J204" i="1"/>
  <c r="K204" i="1"/>
  <c r="L204" i="1"/>
  <c r="M204" i="1"/>
  <c r="N204" i="1"/>
  <c r="O204" i="1"/>
  <c r="P204" i="1"/>
  <c r="Q204" i="1"/>
  <c r="R204" i="1"/>
  <c r="S204" i="1"/>
  <c r="T204" i="1"/>
  <c r="U204" i="1"/>
  <c r="V204" i="1"/>
  <c r="W204" i="1"/>
  <c r="X204" i="1"/>
  <c r="Y204" i="1"/>
  <c r="Z204" i="1"/>
  <c r="AA204" i="1"/>
  <c r="AB204" i="1"/>
  <c r="AC204" i="1"/>
  <c r="AD204" i="1"/>
  <c r="G205" i="1"/>
  <c r="H205" i="1"/>
  <c r="I205" i="1"/>
  <c r="J205" i="1"/>
  <c r="K205" i="1"/>
  <c r="L205" i="1"/>
  <c r="M205" i="1"/>
  <c r="N205" i="1"/>
  <c r="O205" i="1"/>
  <c r="P205" i="1"/>
  <c r="Q205" i="1"/>
  <c r="R205" i="1"/>
  <c r="S205" i="1"/>
  <c r="T205" i="1"/>
  <c r="U205" i="1"/>
  <c r="V205" i="1"/>
  <c r="W205" i="1"/>
  <c r="X205" i="1"/>
  <c r="Y205" i="1"/>
  <c r="Z205" i="1"/>
  <c r="AA205" i="1"/>
  <c r="AB205" i="1"/>
  <c r="AC205" i="1"/>
  <c r="AD205" i="1"/>
  <c r="G206" i="1"/>
  <c r="H206" i="1"/>
  <c r="I206" i="1"/>
  <c r="J206" i="1"/>
  <c r="K206" i="1"/>
  <c r="L206" i="1"/>
  <c r="M206" i="1"/>
  <c r="N206" i="1"/>
  <c r="O206" i="1"/>
  <c r="P206" i="1"/>
  <c r="Q206" i="1"/>
  <c r="R206" i="1"/>
  <c r="S206" i="1"/>
  <c r="T206" i="1"/>
  <c r="U206" i="1"/>
  <c r="V206" i="1"/>
  <c r="W206" i="1"/>
  <c r="X206" i="1"/>
  <c r="Y206" i="1"/>
  <c r="Z206" i="1"/>
  <c r="AA206" i="1"/>
  <c r="AB206" i="1"/>
  <c r="AC206" i="1"/>
  <c r="AD206" i="1"/>
  <c r="G207" i="1"/>
  <c r="H207" i="1"/>
  <c r="I207" i="1"/>
  <c r="J207" i="1"/>
  <c r="K207" i="1"/>
  <c r="L207" i="1"/>
  <c r="M207" i="1"/>
  <c r="N207" i="1"/>
  <c r="O207" i="1"/>
  <c r="P207" i="1"/>
  <c r="Q207" i="1"/>
  <c r="R207" i="1"/>
  <c r="S207" i="1"/>
  <c r="T207" i="1"/>
  <c r="U207" i="1"/>
  <c r="V207" i="1"/>
  <c r="W207" i="1"/>
  <c r="X207" i="1"/>
  <c r="Y207" i="1"/>
  <c r="Z207" i="1"/>
  <c r="AA207" i="1"/>
  <c r="AB207" i="1"/>
  <c r="AC207" i="1"/>
  <c r="AD207" i="1"/>
  <c r="G208" i="1"/>
  <c r="H208" i="1"/>
  <c r="I208" i="1"/>
  <c r="J208" i="1"/>
  <c r="K208" i="1"/>
  <c r="L208" i="1"/>
  <c r="M208" i="1"/>
  <c r="N208" i="1"/>
  <c r="O208" i="1"/>
  <c r="P208" i="1"/>
  <c r="Q208" i="1"/>
  <c r="R208" i="1"/>
  <c r="S208" i="1"/>
  <c r="T208" i="1"/>
  <c r="U208" i="1"/>
  <c r="V208" i="1"/>
  <c r="W208" i="1"/>
  <c r="X208" i="1"/>
  <c r="Y208" i="1"/>
  <c r="Z208" i="1"/>
  <c r="AA208" i="1"/>
  <c r="AB208" i="1"/>
  <c r="AC208" i="1"/>
  <c r="AD208" i="1"/>
  <c r="G209" i="1"/>
  <c r="H209" i="1"/>
  <c r="I209" i="1"/>
  <c r="J209" i="1"/>
  <c r="K209" i="1"/>
  <c r="L209" i="1"/>
  <c r="M209" i="1"/>
  <c r="N209" i="1"/>
  <c r="G210" i="1"/>
  <c r="H210" i="1"/>
  <c r="J210" i="1"/>
  <c r="K210" i="1"/>
  <c r="L210" i="1"/>
  <c r="M210" i="1"/>
  <c r="N210" i="1"/>
  <c r="F205" i="1"/>
  <c r="F206" i="1"/>
  <c r="F207" i="1"/>
  <c r="F208" i="1"/>
  <c r="F209" i="1"/>
  <c r="F210" i="1"/>
  <c r="F204" i="1"/>
  <c r="G199" i="1"/>
  <c r="H199" i="1"/>
  <c r="I199" i="1"/>
  <c r="J199" i="1"/>
  <c r="K199" i="1"/>
  <c r="L199" i="1"/>
  <c r="M199" i="1"/>
  <c r="N199" i="1"/>
  <c r="O199" i="1"/>
  <c r="P199" i="1"/>
  <c r="Q199" i="1"/>
  <c r="R199" i="1"/>
  <c r="S199" i="1"/>
  <c r="T199" i="1"/>
  <c r="U199" i="1"/>
  <c r="V199" i="1"/>
  <c r="W199" i="1"/>
  <c r="X199" i="1"/>
  <c r="Y199" i="1"/>
  <c r="Z199" i="1"/>
  <c r="AA199" i="1"/>
  <c r="AB199" i="1"/>
  <c r="AC199" i="1"/>
  <c r="AD199" i="1"/>
  <c r="G200" i="1"/>
  <c r="H200" i="1"/>
  <c r="I200" i="1"/>
  <c r="J200" i="1"/>
  <c r="K200" i="1"/>
  <c r="L200" i="1"/>
  <c r="M200" i="1"/>
  <c r="N200" i="1"/>
  <c r="O200" i="1"/>
  <c r="P200" i="1"/>
  <c r="Q200" i="1"/>
  <c r="R200" i="1"/>
  <c r="S200" i="1"/>
  <c r="T200" i="1"/>
  <c r="U200" i="1"/>
  <c r="V200" i="1"/>
  <c r="W200" i="1"/>
  <c r="X200" i="1"/>
  <c r="Y200" i="1"/>
  <c r="Z200" i="1"/>
  <c r="AA200" i="1"/>
  <c r="AB200" i="1"/>
  <c r="AC200" i="1"/>
  <c r="AD200" i="1"/>
  <c r="G201" i="1"/>
  <c r="H201" i="1"/>
  <c r="I201" i="1"/>
  <c r="J201" i="1"/>
  <c r="K201" i="1"/>
  <c r="L201" i="1"/>
  <c r="M201" i="1"/>
  <c r="N201" i="1"/>
  <c r="O201" i="1"/>
  <c r="P201" i="1"/>
  <c r="Q201" i="1"/>
  <c r="R201" i="1"/>
  <c r="S201" i="1"/>
  <c r="T201" i="1"/>
  <c r="U201" i="1"/>
  <c r="V201" i="1"/>
  <c r="W201" i="1"/>
  <c r="X201" i="1"/>
  <c r="Y201" i="1"/>
  <c r="Z201" i="1"/>
  <c r="AA201" i="1"/>
  <c r="AB201" i="1"/>
  <c r="AC201" i="1"/>
  <c r="AD201" i="1"/>
  <c r="G202" i="1"/>
  <c r="H202" i="1"/>
  <c r="I202" i="1"/>
  <c r="J202" i="1"/>
  <c r="K202" i="1"/>
  <c r="L202" i="1"/>
  <c r="M202" i="1"/>
  <c r="N202" i="1"/>
  <c r="O202" i="1"/>
  <c r="P202" i="1"/>
  <c r="Q202" i="1"/>
  <c r="R202" i="1"/>
  <c r="S202" i="1"/>
  <c r="T202" i="1"/>
  <c r="U202" i="1"/>
  <c r="V202" i="1"/>
  <c r="W202" i="1"/>
  <c r="X202" i="1"/>
  <c r="Y202" i="1"/>
  <c r="Z202" i="1"/>
  <c r="AA202" i="1"/>
  <c r="AB202" i="1"/>
  <c r="AC202" i="1"/>
  <c r="AD202" i="1"/>
  <c r="G203" i="1"/>
  <c r="H203" i="1"/>
  <c r="I203" i="1"/>
  <c r="J203" i="1"/>
  <c r="K203" i="1"/>
  <c r="L203" i="1"/>
  <c r="M203" i="1"/>
  <c r="N203" i="1"/>
  <c r="O203" i="1"/>
  <c r="P203" i="1"/>
  <c r="Q203" i="1"/>
  <c r="R203" i="1"/>
  <c r="S203" i="1"/>
  <c r="T203" i="1"/>
  <c r="U203" i="1"/>
  <c r="V203" i="1"/>
  <c r="W203" i="1"/>
  <c r="X203" i="1"/>
  <c r="Y203" i="1"/>
  <c r="Z203" i="1"/>
  <c r="AA203" i="1"/>
  <c r="AB203" i="1"/>
  <c r="AC203" i="1"/>
  <c r="AD203" i="1"/>
  <c r="F200" i="1"/>
  <c r="F201" i="1"/>
  <c r="F202" i="1"/>
  <c r="F203" i="1"/>
  <c r="F199" i="1"/>
  <c r="G198" i="1"/>
  <c r="H198" i="1"/>
  <c r="I198" i="1"/>
  <c r="J198" i="1"/>
  <c r="K198" i="1"/>
  <c r="L198" i="1"/>
  <c r="M198" i="1"/>
  <c r="N198" i="1"/>
  <c r="O198" i="1"/>
  <c r="P198" i="1"/>
  <c r="Q198" i="1"/>
  <c r="R198" i="1"/>
  <c r="S198" i="1"/>
  <c r="T198" i="1"/>
  <c r="U198" i="1"/>
  <c r="V198" i="1"/>
  <c r="W198" i="1"/>
  <c r="X198" i="1"/>
  <c r="Y198" i="1"/>
  <c r="Z198" i="1"/>
  <c r="AA198" i="1"/>
  <c r="AB198" i="1"/>
  <c r="AC198" i="1"/>
  <c r="AD198" i="1"/>
  <c r="F198" i="1"/>
  <c r="G189" i="1"/>
  <c r="H189" i="1"/>
  <c r="I189" i="1"/>
  <c r="J189" i="1"/>
  <c r="K189" i="1"/>
  <c r="L189" i="1"/>
  <c r="M189" i="1"/>
  <c r="N189" i="1"/>
  <c r="O189" i="1"/>
  <c r="P189" i="1"/>
  <c r="Q189" i="1"/>
  <c r="R189" i="1"/>
  <c r="S189" i="1"/>
  <c r="T189" i="1"/>
  <c r="U189" i="1"/>
  <c r="V189" i="1"/>
  <c r="W189" i="1"/>
  <c r="X189" i="1"/>
  <c r="Y189" i="1"/>
  <c r="Z189" i="1"/>
  <c r="AA189" i="1"/>
  <c r="AB189" i="1"/>
  <c r="AC189" i="1"/>
  <c r="AD189" i="1"/>
  <c r="G190" i="1"/>
  <c r="H190" i="1"/>
  <c r="I190" i="1"/>
  <c r="J190" i="1"/>
  <c r="K190" i="1"/>
  <c r="L190" i="1"/>
  <c r="M190" i="1"/>
  <c r="N190" i="1"/>
  <c r="O190" i="1"/>
  <c r="P190" i="1"/>
  <c r="Q190" i="1"/>
  <c r="R190" i="1"/>
  <c r="S190" i="1"/>
  <c r="T190" i="1"/>
  <c r="U190" i="1"/>
  <c r="V190" i="1"/>
  <c r="W190" i="1"/>
  <c r="X190" i="1"/>
  <c r="Y190" i="1"/>
  <c r="Z190" i="1"/>
  <c r="AA190" i="1"/>
  <c r="AB190" i="1"/>
  <c r="AC190" i="1"/>
  <c r="AD190" i="1"/>
  <c r="G191" i="1"/>
  <c r="H191" i="1"/>
  <c r="I191" i="1"/>
  <c r="J191" i="1"/>
  <c r="K191" i="1"/>
  <c r="L191" i="1"/>
  <c r="M191" i="1"/>
  <c r="N191" i="1"/>
  <c r="O191" i="1"/>
  <c r="P191" i="1"/>
  <c r="Q191" i="1"/>
  <c r="R191" i="1"/>
  <c r="S191" i="1"/>
  <c r="T191" i="1"/>
  <c r="U191" i="1"/>
  <c r="V191" i="1"/>
  <c r="W191" i="1"/>
  <c r="X191" i="1"/>
  <c r="Y191" i="1"/>
  <c r="Z191" i="1"/>
  <c r="AA191" i="1"/>
  <c r="AB191" i="1"/>
  <c r="AC191" i="1"/>
  <c r="AD191" i="1"/>
  <c r="G192" i="1"/>
  <c r="H192" i="1"/>
  <c r="I192" i="1"/>
  <c r="J192" i="1"/>
  <c r="K192" i="1"/>
  <c r="L192" i="1"/>
  <c r="M192" i="1"/>
  <c r="N192" i="1"/>
  <c r="O192" i="1"/>
  <c r="P192" i="1"/>
  <c r="Q192" i="1"/>
  <c r="R192" i="1"/>
  <c r="S192" i="1"/>
  <c r="T192" i="1"/>
  <c r="U192" i="1"/>
  <c r="V192" i="1"/>
  <c r="W192" i="1"/>
  <c r="X192" i="1"/>
  <c r="Y192" i="1"/>
  <c r="Z192" i="1"/>
  <c r="AA192" i="1"/>
  <c r="AB192" i="1"/>
  <c r="AC192" i="1"/>
  <c r="AD192" i="1"/>
  <c r="G193" i="1"/>
  <c r="H193" i="1"/>
  <c r="I193" i="1"/>
  <c r="J193" i="1"/>
  <c r="K193" i="1"/>
  <c r="L193" i="1"/>
  <c r="M193" i="1"/>
  <c r="N193" i="1"/>
  <c r="O193" i="1"/>
  <c r="P193" i="1"/>
  <c r="Q193" i="1"/>
  <c r="R193" i="1"/>
  <c r="S193" i="1"/>
  <c r="T193" i="1"/>
  <c r="U193" i="1"/>
  <c r="V193" i="1"/>
  <c r="W193" i="1"/>
  <c r="X193" i="1"/>
  <c r="Y193" i="1"/>
  <c r="Z193" i="1"/>
  <c r="AA193" i="1"/>
  <c r="AB193" i="1"/>
  <c r="AC193" i="1"/>
  <c r="AD193" i="1"/>
  <c r="G194" i="1"/>
  <c r="H194" i="1"/>
  <c r="I194" i="1"/>
  <c r="J194" i="1"/>
  <c r="K194" i="1"/>
  <c r="L194" i="1"/>
  <c r="M194" i="1"/>
  <c r="N194" i="1"/>
  <c r="O194" i="1"/>
  <c r="P194" i="1"/>
  <c r="Q194" i="1"/>
  <c r="R194" i="1"/>
  <c r="S194" i="1"/>
  <c r="T194" i="1"/>
  <c r="U194" i="1"/>
  <c r="V194" i="1"/>
  <c r="W194" i="1"/>
  <c r="X194" i="1"/>
  <c r="Y194" i="1"/>
  <c r="Z194" i="1"/>
  <c r="AA194" i="1"/>
  <c r="AB194" i="1"/>
  <c r="AC194" i="1"/>
  <c r="AD194" i="1"/>
  <c r="G195" i="1"/>
  <c r="H195" i="1"/>
  <c r="I195" i="1"/>
  <c r="J195" i="1"/>
  <c r="K195" i="1"/>
  <c r="L195" i="1"/>
  <c r="M195" i="1"/>
  <c r="N195" i="1"/>
  <c r="O195" i="1"/>
  <c r="P195" i="1"/>
  <c r="Q195" i="1"/>
  <c r="R195" i="1"/>
  <c r="S195" i="1"/>
  <c r="T195" i="1"/>
  <c r="U195" i="1"/>
  <c r="V195" i="1"/>
  <c r="W195" i="1"/>
  <c r="X195" i="1"/>
  <c r="Y195" i="1"/>
  <c r="Z195" i="1"/>
  <c r="AA195" i="1"/>
  <c r="AB195" i="1"/>
  <c r="AC195" i="1"/>
  <c r="AD195" i="1"/>
  <c r="G196" i="1"/>
  <c r="H196" i="1"/>
  <c r="I196" i="1"/>
  <c r="J196" i="1"/>
  <c r="K196" i="1"/>
  <c r="L196" i="1"/>
  <c r="M196" i="1"/>
  <c r="N196" i="1"/>
  <c r="O196" i="1"/>
  <c r="P196" i="1"/>
  <c r="Q196" i="1"/>
  <c r="R196" i="1"/>
  <c r="S196" i="1"/>
  <c r="T196" i="1"/>
  <c r="U196" i="1"/>
  <c r="V196" i="1"/>
  <c r="W196" i="1"/>
  <c r="X196" i="1"/>
  <c r="Y196" i="1"/>
  <c r="Z196" i="1"/>
  <c r="AA196" i="1"/>
  <c r="AB196" i="1"/>
  <c r="AC196" i="1"/>
  <c r="AD196" i="1"/>
  <c r="G197" i="1"/>
  <c r="H197" i="1"/>
  <c r="I197" i="1"/>
  <c r="J197" i="1"/>
  <c r="K197" i="1"/>
  <c r="L197" i="1"/>
  <c r="M197" i="1"/>
  <c r="N197" i="1"/>
  <c r="O197" i="1"/>
  <c r="P197" i="1"/>
  <c r="Q197" i="1"/>
  <c r="R197" i="1"/>
  <c r="S197" i="1"/>
  <c r="T197" i="1"/>
  <c r="U197" i="1"/>
  <c r="V197" i="1"/>
  <c r="W197" i="1"/>
  <c r="X197" i="1"/>
  <c r="Y197" i="1"/>
  <c r="Z197" i="1"/>
  <c r="AA197" i="1"/>
  <c r="AB197" i="1"/>
  <c r="AC197" i="1"/>
  <c r="AD197" i="1"/>
  <c r="F190" i="1"/>
  <c r="F191" i="1"/>
  <c r="F192" i="1"/>
  <c r="F193" i="1"/>
  <c r="F194" i="1"/>
  <c r="F195" i="1"/>
  <c r="F196" i="1"/>
  <c r="F197" i="1"/>
  <c r="F189" i="1"/>
  <c r="G185" i="1"/>
  <c r="H185" i="1"/>
  <c r="I185" i="1"/>
  <c r="J185" i="1"/>
  <c r="K185" i="1"/>
  <c r="L185" i="1"/>
  <c r="M185" i="1"/>
  <c r="N185" i="1"/>
  <c r="O185" i="1"/>
  <c r="P185" i="1"/>
  <c r="Q185" i="1"/>
  <c r="R185" i="1"/>
  <c r="S185" i="1"/>
  <c r="T185" i="1"/>
  <c r="U185" i="1"/>
  <c r="V185" i="1"/>
  <c r="W185" i="1"/>
  <c r="X185" i="1"/>
  <c r="Y185" i="1"/>
  <c r="Z185" i="1"/>
  <c r="AA185" i="1"/>
  <c r="AB185" i="1"/>
  <c r="AC185" i="1"/>
  <c r="AD185" i="1"/>
  <c r="G186" i="1"/>
  <c r="H186" i="1"/>
  <c r="I186" i="1"/>
  <c r="J186" i="1"/>
  <c r="K186" i="1"/>
  <c r="L186" i="1"/>
  <c r="M186" i="1"/>
  <c r="N186" i="1"/>
  <c r="O186" i="1"/>
  <c r="P186" i="1"/>
  <c r="Q186" i="1"/>
  <c r="R186" i="1"/>
  <c r="S186" i="1"/>
  <c r="T186" i="1"/>
  <c r="U186" i="1"/>
  <c r="V186" i="1"/>
  <c r="W186" i="1"/>
  <c r="X186" i="1"/>
  <c r="Y186" i="1"/>
  <c r="Z186" i="1"/>
  <c r="AA186" i="1"/>
  <c r="AB186" i="1"/>
  <c r="AC186" i="1"/>
  <c r="AD186" i="1"/>
  <c r="G187" i="1"/>
  <c r="H187" i="1"/>
  <c r="I187" i="1"/>
  <c r="J187" i="1"/>
  <c r="K187" i="1"/>
  <c r="L187" i="1"/>
  <c r="M187" i="1"/>
  <c r="N187" i="1"/>
  <c r="O187" i="1"/>
  <c r="P187" i="1"/>
  <c r="R187" i="1"/>
  <c r="S187" i="1"/>
  <c r="T187" i="1"/>
  <c r="U187" i="1"/>
  <c r="V187" i="1"/>
  <c r="W187" i="1"/>
  <c r="X187" i="1"/>
  <c r="Y187" i="1"/>
  <c r="Z187" i="1"/>
  <c r="AA187" i="1"/>
  <c r="AB187" i="1"/>
  <c r="AC187" i="1"/>
  <c r="AD187" i="1"/>
  <c r="F186" i="1"/>
  <c r="F188" i="1"/>
  <c r="F185" i="1"/>
  <c r="F184" i="1"/>
  <c r="Z180" i="1"/>
  <c r="AA180" i="1"/>
  <c r="AB180" i="1"/>
  <c r="AC180" i="1"/>
  <c r="AD180" i="1"/>
  <c r="Z181" i="1"/>
  <c r="AA181" i="1"/>
  <c r="AB181" i="1"/>
  <c r="AC181" i="1"/>
  <c r="AD181" i="1"/>
  <c r="Z182" i="1"/>
  <c r="AA182" i="1"/>
  <c r="AB182" i="1"/>
  <c r="AC182" i="1"/>
  <c r="AD182" i="1"/>
  <c r="Z183" i="1"/>
  <c r="AA183" i="1"/>
  <c r="AB183" i="1"/>
  <c r="AC183" i="1"/>
  <c r="AD183" i="1"/>
  <c r="Z184" i="1"/>
  <c r="AA184" i="1"/>
  <c r="AB184" i="1"/>
  <c r="AC184" i="1"/>
  <c r="AD184" i="1"/>
  <c r="G180" i="1"/>
  <c r="H180" i="1"/>
  <c r="I180" i="1"/>
  <c r="J180" i="1"/>
  <c r="K180" i="1"/>
  <c r="L180" i="1"/>
  <c r="M180" i="1"/>
  <c r="N180" i="1"/>
  <c r="O180" i="1"/>
  <c r="P180" i="1"/>
  <c r="Q180" i="1"/>
  <c r="R180" i="1"/>
  <c r="S180" i="1"/>
  <c r="T180" i="1"/>
  <c r="U180" i="1"/>
  <c r="V180" i="1"/>
  <c r="W180" i="1"/>
  <c r="X180" i="1"/>
  <c r="Y180" i="1"/>
  <c r="G181" i="1"/>
  <c r="H181" i="1"/>
  <c r="I181" i="1"/>
  <c r="J181" i="1"/>
  <c r="K181" i="1"/>
  <c r="L181" i="1"/>
  <c r="M181" i="1"/>
  <c r="N181" i="1"/>
  <c r="O181" i="1"/>
  <c r="P181" i="1"/>
  <c r="Q181" i="1"/>
  <c r="R181" i="1"/>
  <c r="S181" i="1"/>
  <c r="T181" i="1"/>
  <c r="U181" i="1"/>
  <c r="V181" i="1"/>
  <c r="W181" i="1"/>
  <c r="X181" i="1"/>
  <c r="Y181" i="1"/>
  <c r="G182" i="1"/>
  <c r="H182" i="1"/>
  <c r="I182" i="1"/>
  <c r="J182" i="1"/>
  <c r="K182" i="1"/>
  <c r="L182" i="1"/>
  <c r="M182" i="1"/>
  <c r="N182" i="1"/>
  <c r="O182" i="1"/>
  <c r="P182" i="1"/>
  <c r="Q182" i="1"/>
  <c r="R182" i="1"/>
  <c r="S182" i="1"/>
  <c r="T182" i="1"/>
  <c r="U182" i="1"/>
  <c r="V182" i="1"/>
  <c r="W182" i="1"/>
  <c r="X182" i="1"/>
  <c r="Y182" i="1"/>
  <c r="G183" i="1"/>
  <c r="H183" i="1"/>
  <c r="I183" i="1"/>
  <c r="J183" i="1"/>
  <c r="K183" i="1"/>
  <c r="L183" i="1"/>
  <c r="M183" i="1"/>
  <c r="N183" i="1"/>
  <c r="O183" i="1"/>
  <c r="P183" i="1"/>
  <c r="Q183" i="1"/>
  <c r="R183" i="1"/>
  <c r="S183" i="1"/>
  <c r="T183" i="1"/>
  <c r="U183" i="1"/>
  <c r="V183" i="1"/>
  <c r="W183" i="1"/>
  <c r="X183" i="1"/>
  <c r="Y183" i="1"/>
  <c r="G184" i="1"/>
  <c r="H184" i="1"/>
  <c r="J184" i="1"/>
  <c r="K184" i="1"/>
  <c r="L184" i="1"/>
  <c r="M184" i="1"/>
  <c r="N184" i="1"/>
  <c r="O184" i="1"/>
  <c r="P184" i="1"/>
  <c r="Q184" i="1"/>
  <c r="R184" i="1"/>
  <c r="S184" i="1"/>
  <c r="T184" i="1"/>
  <c r="U184" i="1"/>
  <c r="V184" i="1"/>
  <c r="W184" i="1"/>
  <c r="X184" i="1"/>
  <c r="Y184" i="1"/>
  <c r="F181" i="1"/>
  <c r="F182" i="1"/>
  <c r="F183" i="1"/>
  <c r="F180" i="1"/>
  <c r="F179" i="1"/>
  <c r="F173" i="1"/>
  <c r="F174" i="1"/>
  <c r="F175" i="1"/>
  <c r="F176" i="1"/>
  <c r="F177" i="1"/>
  <c r="F178" i="1"/>
  <c r="F165" i="1"/>
  <c r="F166" i="1"/>
  <c r="F167" i="1"/>
  <c r="F168" i="1"/>
  <c r="F169" i="1"/>
  <c r="F170" i="1"/>
  <c r="F171" i="1"/>
  <c r="F157" i="1"/>
  <c r="F158" i="1"/>
  <c r="F159" i="1"/>
  <c r="F160" i="1"/>
  <c r="F161" i="1"/>
  <c r="F162" i="1"/>
  <c r="F163" i="1"/>
  <c r="F149" i="1"/>
  <c r="F150" i="1"/>
  <c r="F151" i="1"/>
  <c r="F152" i="1"/>
  <c r="F153" i="1"/>
  <c r="F154" i="1"/>
  <c r="F155" i="1"/>
  <c r="F141" i="1"/>
  <c r="F142" i="1"/>
  <c r="F143" i="1"/>
  <c r="F144" i="1"/>
  <c r="F145" i="1"/>
  <c r="F146" i="1"/>
  <c r="F147" i="1"/>
  <c r="F133" i="1"/>
  <c r="F134" i="1"/>
  <c r="F135" i="1"/>
  <c r="F136" i="1"/>
  <c r="F137" i="1"/>
  <c r="F138" i="1"/>
  <c r="F139" i="1"/>
  <c r="U125" i="1"/>
  <c r="V125" i="1"/>
  <c r="W125" i="1"/>
  <c r="X125" i="1"/>
  <c r="Y125" i="1"/>
  <c r="U126" i="1"/>
  <c r="V126" i="1"/>
  <c r="W126" i="1"/>
  <c r="X126" i="1"/>
  <c r="Y126" i="1"/>
  <c r="U127" i="1"/>
  <c r="V127" i="1"/>
  <c r="W127" i="1"/>
  <c r="X127" i="1"/>
  <c r="Y127" i="1"/>
  <c r="U128" i="1"/>
  <c r="V128" i="1"/>
  <c r="W128" i="1"/>
  <c r="X128" i="1"/>
  <c r="Y128" i="1"/>
  <c r="U129" i="1"/>
  <c r="V129" i="1"/>
  <c r="W129" i="1"/>
  <c r="X129" i="1"/>
  <c r="Y129" i="1"/>
  <c r="U130" i="1"/>
  <c r="V130" i="1"/>
  <c r="W130" i="1"/>
  <c r="X130" i="1"/>
  <c r="Y130" i="1"/>
  <c r="U131" i="1"/>
  <c r="V131" i="1"/>
  <c r="W131" i="1"/>
  <c r="X131" i="1"/>
  <c r="Y131" i="1"/>
  <c r="V124" i="1"/>
  <c r="W124" i="1"/>
  <c r="X124" i="1"/>
  <c r="Y124" i="1"/>
  <c r="U124" i="1"/>
  <c r="F117" i="1"/>
  <c r="F118" i="1"/>
  <c r="F119" i="1"/>
  <c r="F120" i="1"/>
  <c r="F122" i="1"/>
  <c r="F123" i="1"/>
  <c r="F109" i="1"/>
  <c r="F110" i="1"/>
  <c r="F111" i="1"/>
  <c r="F112" i="1"/>
  <c r="F114" i="1"/>
  <c r="F115" i="1"/>
  <c r="F101" i="1"/>
  <c r="F102" i="1"/>
  <c r="F103" i="1"/>
  <c r="F104" i="1"/>
  <c r="F105" i="1"/>
  <c r="F106" i="1"/>
  <c r="F107" i="1"/>
  <c r="F93" i="1"/>
  <c r="F94" i="1"/>
  <c r="F95" i="1"/>
  <c r="F96" i="1"/>
  <c r="F97" i="1"/>
  <c r="F98" i="1"/>
  <c r="F99" i="1"/>
  <c r="F85" i="1"/>
  <c r="F86" i="1"/>
  <c r="F87" i="1"/>
  <c r="F88" i="1"/>
  <c r="F90" i="1"/>
  <c r="F91" i="1"/>
  <c r="F77" i="1"/>
  <c r="F78" i="1"/>
  <c r="F79" i="1"/>
  <c r="F80" i="1"/>
  <c r="F81" i="1"/>
  <c r="F82" i="1"/>
  <c r="F83" i="1"/>
  <c r="F69" i="1"/>
  <c r="F70" i="1"/>
  <c r="F71" i="1"/>
  <c r="F72" i="1"/>
  <c r="F73" i="1"/>
  <c r="F74" i="1"/>
  <c r="F75" i="1"/>
  <c r="F68" i="1"/>
  <c r="F61" i="1"/>
  <c r="F62" i="1"/>
  <c r="F63" i="1"/>
  <c r="F64" i="1"/>
  <c r="F65" i="1"/>
  <c r="F66" i="1"/>
  <c r="F67" i="1"/>
  <c r="F53" i="1"/>
  <c r="F54" i="1"/>
  <c r="F55" i="1"/>
  <c r="F56" i="1"/>
  <c r="F57" i="1"/>
  <c r="F58" i="1"/>
  <c r="F59" i="1"/>
  <c r="F45" i="1"/>
  <c r="F46" i="1"/>
  <c r="F47" i="1"/>
  <c r="F48" i="1"/>
  <c r="F49" i="1"/>
  <c r="F50" i="1"/>
  <c r="F51" i="1"/>
  <c r="F37" i="1"/>
  <c r="F38" i="1"/>
  <c r="F39" i="1"/>
  <c r="F40" i="1"/>
  <c r="F41" i="1"/>
  <c r="F42" i="1"/>
  <c r="F43" i="1"/>
  <c r="F172" i="1"/>
  <c r="F164" i="1"/>
  <c r="F156" i="1"/>
  <c r="F148" i="1"/>
  <c r="F140" i="1"/>
  <c r="F132" i="1"/>
  <c r="F116" i="1"/>
  <c r="F108" i="1"/>
  <c r="F100" i="1"/>
  <c r="F92" i="1"/>
  <c r="F84" i="1"/>
  <c r="F76" i="1"/>
  <c r="F60" i="1"/>
  <c r="F52" i="1"/>
  <c r="F44" i="1"/>
  <c r="F36" i="1"/>
  <c r="F28" i="1"/>
  <c r="F29" i="1"/>
  <c r="F30" i="1"/>
  <c r="F31" i="1"/>
  <c r="F32" i="1"/>
  <c r="F33" i="1"/>
  <c r="F34" i="1"/>
  <c r="F35" i="1"/>
  <c r="F20" i="1"/>
  <c r="F21" i="1"/>
  <c r="F22" i="1"/>
  <c r="F23" i="1"/>
  <c r="F24" i="1"/>
  <c r="F25" i="1"/>
  <c r="F26" i="1"/>
  <c r="F27" i="1"/>
  <c r="R12" i="1"/>
  <c r="S12" i="1"/>
  <c r="T12" i="1"/>
  <c r="U12" i="1"/>
  <c r="V12" i="1"/>
  <c r="W12" i="1"/>
  <c r="X12" i="1"/>
  <c r="Y12" i="1"/>
  <c r="Z12" i="1"/>
  <c r="AA12" i="1"/>
  <c r="AB12" i="1"/>
  <c r="AC12" i="1"/>
  <c r="AD12" i="1"/>
  <c r="R13" i="1"/>
  <c r="S13" i="1"/>
  <c r="T13" i="1"/>
  <c r="U13" i="1"/>
  <c r="V13" i="1"/>
  <c r="W13" i="1"/>
  <c r="X13" i="1"/>
  <c r="Y13" i="1"/>
  <c r="Z13" i="1"/>
  <c r="AA13" i="1"/>
  <c r="AB13" i="1"/>
  <c r="AC13" i="1"/>
  <c r="AD13" i="1"/>
  <c r="R14" i="1"/>
  <c r="S14" i="1"/>
  <c r="T14" i="1"/>
  <c r="U14" i="1"/>
  <c r="V14" i="1"/>
  <c r="W14" i="1"/>
  <c r="X14" i="1"/>
  <c r="Y14" i="1"/>
  <c r="Z14" i="1"/>
  <c r="AA14" i="1"/>
  <c r="AB14" i="1"/>
  <c r="AC14" i="1"/>
  <c r="AD14" i="1"/>
  <c r="R15" i="1"/>
  <c r="S15" i="1"/>
  <c r="T15" i="1"/>
  <c r="U15" i="1"/>
  <c r="V15" i="1"/>
  <c r="W15" i="1"/>
  <c r="X15" i="1"/>
  <c r="Y15" i="1"/>
  <c r="Z15" i="1"/>
  <c r="AA15" i="1"/>
  <c r="AB15" i="1"/>
  <c r="AC15" i="1"/>
  <c r="AD15" i="1"/>
  <c r="R16" i="1"/>
  <c r="S16" i="1"/>
  <c r="T16" i="1"/>
  <c r="U16" i="1"/>
  <c r="V16" i="1"/>
  <c r="W16" i="1"/>
  <c r="X16" i="1"/>
  <c r="Y16" i="1"/>
  <c r="Z16" i="1"/>
  <c r="AA16" i="1"/>
  <c r="AB16" i="1"/>
  <c r="AC16" i="1"/>
  <c r="AD16" i="1"/>
  <c r="R17" i="1"/>
  <c r="S17" i="1"/>
  <c r="T17" i="1"/>
  <c r="U17" i="1"/>
  <c r="V17" i="1"/>
  <c r="W17" i="1"/>
  <c r="X17" i="1"/>
  <c r="Y17" i="1"/>
  <c r="Z17" i="1"/>
  <c r="AA17" i="1"/>
  <c r="AB17" i="1"/>
  <c r="AC17" i="1"/>
  <c r="AD17" i="1"/>
  <c r="R18" i="1"/>
  <c r="S18" i="1"/>
  <c r="T18" i="1"/>
  <c r="U18" i="1"/>
  <c r="V18" i="1"/>
  <c r="W18" i="1"/>
  <c r="X18" i="1"/>
  <c r="Y18" i="1"/>
  <c r="Z18" i="1"/>
  <c r="AA18" i="1"/>
  <c r="AB18" i="1"/>
  <c r="AC18" i="1"/>
  <c r="AD18" i="1"/>
  <c r="R19" i="1"/>
  <c r="S19" i="1"/>
  <c r="T19" i="1"/>
  <c r="U19" i="1"/>
  <c r="V19" i="1"/>
  <c r="W19" i="1"/>
  <c r="X19" i="1"/>
  <c r="Y19" i="1"/>
  <c r="Z19" i="1"/>
  <c r="AA19" i="1"/>
  <c r="AB19" i="1"/>
  <c r="AC19" i="1"/>
  <c r="AD19" i="1"/>
  <c r="G4" i="1"/>
  <c r="H4" i="1"/>
  <c r="I4" i="1"/>
  <c r="J4" i="1"/>
  <c r="K4" i="1"/>
  <c r="L4" i="1"/>
  <c r="M4" i="1"/>
  <c r="N4" i="1"/>
  <c r="O4" i="1"/>
  <c r="P4" i="1"/>
  <c r="Q4" i="1"/>
  <c r="R4" i="1"/>
  <c r="S4" i="1"/>
  <c r="T4" i="1"/>
  <c r="U4" i="1"/>
  <c r="V4" i="1"/>
  <c r="W4" i="1"/>
  <c r="X4" i="1"/>
  <c r="Y4" i="1"/>
  <c r="Z4" i="1"/>
  <c r="AA4" i="1"/>
  <c r="AB4" i="1"/>
  <c r="AC4" i="1"/>
  <c r="AD4" i="1"/>
  <c r="H5" i="1"/>
  <c r="I5" i="1"/>
  <c r="J5" i="1"/>
  <c r="K5" i="1"/>
  <c r="L5" i="1"/>
  <c r="M5" i="1"/>
  <c r="N5" i="1"/>
  <c r="O5" i="1"/>
  <c r="P5" i="1"/>
  <c r="Q5" i="1"/>
  <c r="R5" i="1"/>
  <c r="S5" i="1"/>
  <c r="T5" i="1"/>
  <c r="U5" i="1"/>
  <c r="V5" i="1"/>
  <c r="W5" i="1"/>
  <c r="X5" i="1"/>
  <c r="Y5" i="1"/>
  <c r="Z5" i="1"/>
  <c r="AA5" i="1"/>
  <c r="AB5" i="1"/>
  <c r="AC5" i="1"/>
  <c r="AD5" i="1"/>
  <c r="H6" i="1"/>
  <c r="I6" i="1"/>
  <c r="J6" i="1"/>
  <c r="K6" i="1"/>
  <c r="L6" i="1"/>
  <c r="M6" i="1"/>
  <c r="N6" i="1"/>
  <c r="O6" i="1"/>
  <c r="P6" i="1"/>
  <c r="Q6" i="1"/>
  <c r="R6" i="1"/>
  <c r="S6" i="1"/>
  <c r="T6" i="1"/>
  <c r="U6" i="1"/>
  <c r="V6" i="1"/>
  <c r="W6" i="1"/>
  <c r="X6" i="1"/>
  <c r="Y6" i="1"/>
  <c r="Z6" i="1"/>
  <c r="AA6" i="1"/>
  <c r="AB6" i="1"/>
  <c r="AC6" i="1"/>
  <c r="AD6" i="1"/>
  <c r="H7" i="1"/>
  <c r="I7" i="1"/>
  <c r="J7" i="1"/>
  <c r="K7" i="1"/>
  <c r="L7" i="1"/>
  <c r="M7" i="1"/>
  <c r="N7" i="1"/>
  <c r="O7" i="1"/>
  <c r="P7" i="1"/>
  <c r="Q7" i="1"/>
  <c r="R7" i="1"/>
  <c r="S7" i="1"/>
  <c r="T7" i="1"/>
  <c r="U7" i="1"/>
  <c r="V7" i="1"/>
  <c r="W7" i="1"/>
  <c r="X7" i="1"/>
  <c r="Y7" i="1"/>
  <c r="Z7" i="1"/>
  <c r="AA7" i="1"/>
  <c r="AB7" i="1"/>
  <c r="AC7" i="1"/>
  <c r="AD7" i="1"/>
  <c r="H8" i="1"/>
  <c r="I8" i="1"/>
  <c r="J8" i="1"/>
  <c r="K8" i="1"/>
  <c r="L8" i="1"/>
  <c r="M8" i="1"/>
  <c r="N8" i="1"/>
  <c r="O8" i="1"/>
  <c r="P8" i="1"/>
  <c r="Q8" i="1"/>
  <c r="R8" i="1"/>
  <c r="S8" i="1"/>
  <c r="T8" i="1"/>
  <c r="U8" i="1"/>
  <c r="V8" i="1"/>
  <c r="W8" i="1"/>
  <c r="X8" i="1"/>
  <c r="Y8" i="1"/>
  <c r="Z8" i="1"/>
  <c r="AA8" i="1"/>
  <c r="AB8" i="1"/>
  <c r="AC8" i="1"/>
  <c r="AD8" i="1"/>
  <c r="H9" i="1"/>
  <c r="I9" i="1"/>
  <c r="J9" i="1"/>
  <c r="K9" i="1"/>
  <c r="L9" i="1"/>
  <c r="M9" i="1"/>
  <c r="N9" i="1"/>
  <c r="O9" i="1"/>
  <c r="P9" i="1"/>
  <c r="Q9" i="1"/>
  <c r="R9" i="1"/>
  <c r="S9" i="1"/>
  <c r="T9" i="1"/>
  <c r="U9" i="1"/>
  <c r="V9" i="1"/>
  <c r="W9" i="1"/>
  <c r="X9" i="1"/>
  <c r="Y9" i="1"/>
  <c r="Z9" i="1"/>
  <c r="AA9" i="1"/>
  <c r="AB9" i="1"/>
  <c r="AC9" i="1"/>
  <c r="AD9" i="1"/>
  <c r="H10" i="1"/>
  <c r="I10" i="1"/>
  <c r="J10" i="1"/>
  <c r="K10" i="1"/>
  <c r="L10" i="1"/>
  <c r="M10" i="1"/>
  <c r="N10" i="1"/>
  <c r="O10" i="1"/>
  <c r="P10" i="1"/>
  <c r="Q10" i="1"/>
  <c r="R10" i="1"/>
  <c r="S10" i="1"/>
  <c r="T10" i="1"/>
  <c r="U10" i="1"/>
  <c r="V10" i="1"/>
  <c r="W10" i="1"/>
  <c r="X10" i="1"/>
  <c r="Y10" i="1"/>
  <c r="Z10" i="1"/>
  <c r="AA10" i="1"/>
  <c r="AB10" i="1"/>
  <c r="AC10" i="1"/>
  <c r="AD10" i="1"/>
  <c r="H11" i="1"/>
  <c r="I11" i="1"/>
  <c r="J11" i="1"/>
  <c r="K11" i="1"/>
  <c r="L11" i="1"/>
  <c r="M11" i="1"/>
  <c r="N11" i="1"/>
  <c r="O11" i="1"/>
  <c r="P11" i="1"/>
  <c r="Q11" i="1"/>
  <c r="R11" i="1"/>
  <c r="S11" i="1"/>
  <c r="T11" i="1"/>
  <c r="U11" i="1"/>
  <c r="V11" i="1"/>
  <c r="W11" i="1"/>
  <c r="X11" i="1"/>
  <c r="Y11" i="1"/>
  <c r="Z11" i="1"/>
  <c r="AA11" i="1"/>
  <c r="AB11" i="1"/>
  <c r="AC11" i="1"/>
  <c r="AD11" i="1"/>
  <c r="G5" i="1"/>
  <c r="G6" i="1"/>
  <c r="G7" i="1"/>
  <c r="G8" i="1"/>
  <c r="G9" i="1"/>
  <c r="G10" i="1"/>
  <c r="G11" i="1"/>
  <c r="D5" i="1"/>
  <c r="D6" i="1"/>
  <c r="D7" i="1"/>
  <c r="D8" i="1"/>
  <c r="D9" i="1"/>
  <c r="D10" i="1"/>
  <c r="D11"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4" i="1"/>
  <c r="B5" i="1"/>
  <c r="B6" i="1"/>
  <c r="B7" i="1"/>
  <c r="B8" i="1"/>
  <c r="B9" i="1"/>
  <c r="B10" i="1"/>
  <c r="B11"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3" i="1"/>
  <c r="C123" i="1"/>
  <c r="B124" i="1"/>
  <c r="C124" i="1"/>
  <c r="B125" i="1"/>
  <c r="C125" i="1"/>
  <c r="B126" i="1"/>
  <c r="C126" i="1"/>
  <c r="B127" i="1"/>
  <c r="C127" i="1"/>
  <c r="B128" i="1"/>
  <c r="C128" i="1"/>
  <c r="B129" i="1"/>
  <c r="C129" i="1"/>
  <c r="B130" i="1"/>
  <c r="C130" i="1"/>
  <c r="B131" i="1"/>
  <c r="C131" i="1"/>
  <c r="B132" i="1"/>
  <c r="C132" i="1"/>
  <c r="B133" i="1"/>
  <c r="C133" i="1"/>
  <c r="B134" i="1"/>
  <c r="C134" i="1"/>
  <c r="B135" i="1"/>
  <c r="C135" i="1"/>
  <c r="B136" i="1"/>
  <c r="C136" i="1"/>
  <c r="B137" i="1"/>
  <c r="C137" i="1"/>
  <c r="B138" i="1"/>
  <c r="C138"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B160" i="1"/>
  <c r="C160" i="1"/>
  <c r="B161" i="1"/>
  <c r="C161" i="1"/>
  <c r="B162" i="1"/>
  <c r="C162" i="1"/>
  <c r="B163" i="1"/>
  <c r="C163" i="1"/>
  <c r="B164" i="1"/>
  <c r="C164" i="1"/>
  <c r="B165" i="1"/>
  <c r="C165" i="1"/>
  <c r="B166" i="1"/>
  <c r="C166" i="1"/>
  <c r="B167" i="1"/>
  <c r="C167" i="1"/>
  <c r="B168" i="1"/>
  <c r="C168" i="1"/>
  <c r="B169" i="1"/>
  <c r="C169" i="1"/>
  <c r="B170" i="1"/>
  <c r="C170" i="1"/>
  <c r="B171" i="1"/>
  <c r="C171" i="1"/>
  <c r="B172" i="1"/>
  <c r="C172" i="1"/>
  <c r="B173" i="1"/>
  <c r="C173" i="1"/>
  <c r="B174" i="1"/>
  <c r="C174" i="1"/>
  <c r="B175" i="1"/>
  <c r="C175" i="1"/>
  <c r="B176" i="1"/>
  <c r="C176" i="1"/>
  <c r="B177" i="1"/>
  <c r="C177" i="1"/>
  <c r="B178" i="1"/>
  <c r="C178" i="1"/>
  <c r="B179" i="1"/>
  <c r="C179" i="1"/>
  <c r="B180" i="1"/>
  <c r="C180" i="1"/>
  <c r="B181" i="1"/>
  <c r="C181" i="1"/>
  <c r="B182" i="1"/>
  <c r="C182" i="1"/>
  <c r="B183" i="1"/>
  <c r="C183" i="1"/>
  <c r="B184" i="1"/>
  <c r="C184" i="1"/>
  <c r="B185" i="1"/>
  <c r="C185" i="1"/>
  <c r="B186" i="1"/>
  <c r="C186" i="1"/>
  <c r="B187" i="1"/>
  <c r="C187" i="1"/>
  <c r="B188" i="1"/>
  <c r="C188" i="1"/>
  <c r="B189" i="1"/>
  <c r="C189" i="1"/>
  <c r="B190" i="1"/>
  <c r="C190" i="1"/>
  <c r="B191" i="1"/>
  <c r="C191" i="1"/>
  <c r="B192" i="1"/>
  <c r="C192" i="1"/>
  <c r="B193" i="1"/>
  <c r="C193" i="1"/>
  <c r="B194" i="1"/>
  <c r="C194" i="1"/>
  <c r="B195" i="1"/>
  <c r="C195" i="1"/>
  <c r="B196" i="1"/>
  <c r="C196" i="1"/>
  <c r="B197" i="1"/>
  <c r="C197" i="1"/>
  <c r="B198" i="1"/>
  <c r="C198" i="1"/>
  <c r="B199" i="1"/>
  <c r="C199" i="1"/>
  <c r="B200" i="1"/>
  <c r="C200" i="1"/>
  <c r="B201" i="1"/>
  <c r="C201" i="1"/>
  <c r="B202" i="1"/>
  <c r="C202" i="1"/>
  <c r="B203" i="1"/>
  <c r="C203" i="1"/>
  <c r="B204" i="1"/>
  <c r="C204" i="1"/>
  <c r="B205" i="1"/>
  <c r="C205" i="1"/>
  <c r="B206" i="1"/>
  <c r="C206" i="1"/>
  <c r="B207" i="1"/>
  <c r="C207" i="1"/>
  <c r="B208" i="1"/>
  <c r="C208" i="1"/>
  <c r="B209" i="1"/>
  <c r="C209" i="1"/>
  <c r="B210" i="1"/>
  <c r="C210" i="1"/>
  <c r="B211" i="1"/>
  <c r="C211" i="1"/>
  <c r="B212" i="1"/>
  <c r="C212" i="1"/>
  <c r="B213" i="1"/>
  <c r="C213" i="1"/>
  <c r="B4" i="1"/>
  <c r="C4" i="114"/>
  <c r="N4" i="114" s="1"/>
  <c r="C3" i="114"/>
  <c r="C5" i="115" s="1"/>
  <c r="D7" i="114"/>
  <c r="D9" i="115" s="1"/>
  <c r="D8" i="114"/>
  <c r="D10" i="115" s="1"/>
  <c r="A4" i="114"/>
  <c r="B6" i="115" s="1"/>
  <c r="A5" i="114"/>
  <c r="B7" i="115" s="1"/>
  <c r="A6" i="114"/>
  <c r="B8" i="115" s="1"/>
  <c r="A7" i="114"/>
  <c r="B9" i="115" s="1"/>
  <c r="A8" i="114"/>
  <c r="B10" i="115" s="1"/>
  <c r="AJ9" i="110"/>
  <c r="AK9" i="110"/>
  <c r="D4" i="114" s="1"/>
  <c r="D6" i="115" s="1"/>
  <c r="AL9" i="110"/>
  <c r="F4" i="114" s="1"/>
  <c r="AJ10" i="110"/>
  <c r="C5" i="114" s="1"/>
  <c r="AK10" i="110"/>
  <c r="D5" i="114" s="1"/>
  <c r="D7" i="115" s="1"/>
  <c r="AL10" i="110"/>
  <c r="F5" i="114" s="1"/>
  <c r="AJ11" i="110"/>
  <c r="C6" i="114" s="1"/>
  <c r="N6" i="114" s="1"/>
  <c r="AK11" i="110"/>
  <c r="D6" i="114" s="1"/>
  <c r="D8" i="115" s="1"/>
  <c r="AL11" i="110"/>
  <c r="F6" i="114" s="1"/>
  <c r="AJ12" i="110"/>
  <c r="C7" i="114" s="1"/>
  <c r="AK12" i="110"/>
  <c r="AL12" i="110"/>
  <c r="F7" i="114" s="1"/>
  <c r="AJ13" i="110"/>
  <c r="C8" i="114" s="1"/>
  <c r="AK13" i="110"/>
  <c r="AL13" i="110"/>
  <c r="F8" i="114" s="1"/>
  <c r="C10" i="115" l="1"/>
  <c r="N8" i="114"/>
  <c r="N7" i="114"/>
  <c r="C9" i="115"/>
  <c r="N5" i="114"/>
  <c r="C7" i="115"/>
  <c r="C8" i="115"/>
  <c r="C6" i="115"/>
  <c r="F11" i="110"/>
  <c r="G6" i="115"/>
  <c r="R11" i="110" l="1"/>
  <c r="S6" i="115"/>
  <c r="F13" i="110"/>
  <c r="G10" i="115" s="1"/>
  <c r="G8" i="115"/>
  <c r="S11" i="110"/>
  <c r="T6" i="115"/>
  <c r="H11" i="110"/>
  <c r="I6" i="115"/>
  <c r="V11" i="110"/>
  <c r="W6" i="115"/>
  <c r="X11" i="110"/>
  <c r="Y6" i="115"/>
  <c r="Y11" i="110"/>
  <c r="Z6" i="115"/>
  <c r="J11" i="110"/>
  <c r="K6" i="115"/>
  <c r="P11" i="110"/>
  <c r="Q6" i="115"/>
  <c r="G11" i="110"/>
  <c r="H6" i="115"/>
  <c r="T11" i="110"/>
  <c r="U6" i="115"/>
  <c r="U11" i="110"/>
  <c r="V6" i="115"/>
  <c r="I11" i="110"/>
  <c r="J6" i="115"/>
  <c r="W11" i="110"/>
  <c r="X6" i="115"/>
  <c r="M11" i="110"/>
  <c r="N6" i="115"/>
  <c r="N11" i="110"/>
  <c r="O6" i="115"/>
  <c r="K11" i="110"/>
  <c r="L6" i="115"/>
  <c r="Z11" i="110"/>
  <c r="AA6" i="115"/>
  <c r="L11" i="110"/>
  <c r="M6" i="115"/>
  <c r="O11" i="110"/>
  <c r="P6" i="115"/>
  <c r="AA11" i="110"/>
  <c r="AB6" i="115"/>
  <c r="AB11" i="110"/>
  <c r="AC6" i="115"/>
  <c r="AC11" i="110"/>
  <c r="AD6" i="115"/>
  <c r="Q11" i="110"/>
  <c r="R6" i="115"/>
  <c r="C28" i="114"/>
  <c r="C27" i="114"/>
  <c r="C26" i="114"/>
  <c r="C25" i="114"/>
  <c r="C24" i="114"/>
  <c r="C23" i="114"/>
  <c r="C9" i="114"/>
  <c r="C11" i="115" s="1"/>
  <c r="C22" i="114"/>
  <c r="C21" i="114"/>
  <c r="C20" i="114"/>
  <c r="C19" i="114"/>
  <c r="C18" i="114"/>
  <c r="C17" i="114"/>
  <c r="C16" i="114"/>
  <c r="C15" i="114"/>
  <c r="C17" i="115" s="1"/>
  <c r="C14" i="114"/>
  <c r="C13" i="114"/>
  <c r="C12" i="114"/>
  <c r="C14" i="115" s="1"/>
  <c r="C11" i="114"/>
  <c r="C10" i="114"/>
  <c r="N12" i="114"/>
  <c r="N9" i="114"/>
  <c r="N15" i="114"/>
  <c r="C2" i="114"/>
  <c r="F28" i="114"/>
  <c r="F27" i="114"/>
  <c r="F26" i="114"/>
  <c r="F25" i="114"/>
  <c r="F24" i="114"/>
  <c r="F23" i="114"/>
  <c r="D23" i="114"/>
  <c r="D25" i="115" s="1"/>
  <c r="D28" i="114"/>
  <c r="D30" i="115" s="1"/>
  <c r="D27" i="114"/>
  <c r="D29" i="115" s="1"/>
  <c r="D26" i="114"/>
  <c r="D28" i="115" s="1"/>
  <c r="D25" i="114"/>
  <c r="D27" i="115" s="1"/>
  <c r="D24" i="114"/>
  <c r="D26" i="115" s="1"/>
  <c r="F22" i="114"/>
  <c r="F21" i="114"/>
  <c r="F20" i="114"/>
  <c r="F19" i="114"/>
  <c r="F18" i="114"/>
  <c r="D22" i="114"/>
  <c r="D24" i="115" s="1"/>
  <c r="D21" i="114"/>
  <c r="D23" i="115" s="1"/>
  <c r="D20" i="114"/>
  <c r="D22" i="115" s="1"/>
  <c r="D19" i="114"/>
  <c r="D21" i="115" s="1"/>
  <c r="D18" i="114"/>
  <c r="D20" i="115" s="1"/>
  <c r="F17" i="114"/>
  <c r="F16" i="114"/>
  <c r="F15" i="114"/>
  <c r="F14" i="114"/>
  <c r="F13" i="114"/>
  <c r="F12" i="114"/>
  <c r="F11" i="114"/>
  <c r="F10" i="114"/>
  <c r="D17" i="114"/>
  <c r="D19" i="115" s="1"/>
  <c r="D16" i="114"/>
  <c r="D18" i="115" s="1"/>
  <c r="D15" i="114"/>
  <c r="D17" i="115" s="1"/>
  <c r="D14" i="114"/>
  <c r="D16" i="115" s="1"/>
  <c r="D13" i="114"/>
  <c r="D15" i="115" s="1"/>
  <c r="D12" i="114"/>
  <c r="D14" i="115" s="1"/>
  <c r="D11" i="114"/>
  <c r="D13" i="115" s="1"/>
  <c r="D10" i="114"/>
  <c r="D12" i="115" s="1"/>
  <c r="F9" i="114"/>
  <c r="D9" i="114"/>
  <c r="D11" i="115" s="1"/>
  <c r="A28" i="114"/>
  <c r="B30" i="115" s="1"/>
  <c r="A27" i="114"/>
  <c r="B29" i="115" s="1"/>
  <c r="A26" i="114"/>
  <c r="B28" i="115" s="1"/>
  <c r="A25" i="114"/>
  <c r="B27" i="115" s="1"/>
  <c r="A24" i="114"/>
  <c r="B26" i="115" s="1"/>
  <c r="A23" i="114"/>
  <c r="B25" i="115" s="1"/>
  <c r="A22" i="114"/>
  <c r="B24" i="115" s="1"/>
  <c r="A21" i="114"/>
  <c r="B23" i="115" s="1"/>
  <c r="A20" i="114"/>
  <c r="B22" i="115" s="1"/>
  <c r="A19" i="114"/>
  <c r="B21" i="115" s="1"/>
  <c r="A18" i="114"/>
  <c r="B20" i="115" s="1"/>
  <c r="A17" i="114"/>
  <c r="B19" i="115" s="1"/>
  <c r="A16" i="114"/>
  <c r="B18" i="115" s="1"/>
  <c r="A15" i="114"/>
  <c r="B17" i="115" s="1"/>
  <c r="A14" i="114"/>
  <c r="B16" i="115" s="1"/>
  <c r="A13" i="114"/>
  <c r="B15" i="115" s="1"/>
  <c r="A12" i="114"/>
  <c r="B14" i="115" s="1"/>
  <c r="A11" i="114"/>
  <c r="B13" i="115" s="1"/>
  <c r="A10" i="114"/>
  <c r="B12" i="115" s="1"/>
  <c r="A9" i="114"/>
  <c r="B11" i="115" s="1"/>
  <c r="N3" i="114"/>
  <c r="A3" i="114"/>
  <c r="B5" i="115" s="1"/>
  <c r="A2" i="114"/>
  <c r="B4" i="115" s="1"/>
  <c r="D183" i="2"/>
  <c r="F183" i="2"/>
  <c r="D184" i="2"/>
  <c r="F184" i="2"/>
  <c r="D185" i="2"/>
  <c r="F185" i="2"/>
  <c r="D186" i="2"/>
  <c r="F186" i="2"/>
  <c r="D187" i="2"/>
  <c r="F187" i="2"/>
  <c r="D188" i="2"/>
  <c r="F188" i="2"/>
  <c r="D189" i="2"/>
  <c r="F189" i="2"/>
  <c r="D190" i="2"/>
  <c r="F190" i="2"/>
  <c r="D191" i="2"/>
  <c r="F191" i="2"/>
  <c r="D192" i="2"/>
  <c r="F192" i="2"/>
  <c r="D193" i="2"/>
  <c r="F193" i="2"/>
  <c r="D194" i="2"/>
  <c r="F194" i="2"/>
  <c r="D195" i="2"/>
  <c r="F195" i="2"/>
  <c r="D196" i="2"/>
  <c r="F196" i="2"/>
  <c r="D197" i="2"/>
  <c r="F197" i="2"/>
  <c r="D198" i="2"/>
  <c r="F198" i="2"/>
  <c r="D199" i="2"/>
  <c r="F199" i="2"/>
  <c r="D200" i="2"/>
  <c r="F200" i="2"/>
  <c r="D201" i="2"/>
  <c r="F201" i="2"/>
  <c r="D202" i="2"/>
  <c r="F202" i="2"/>
  <c r="D203" i="2"/>
  <c r="F203" i="2"/>
  <c r="D204" i="2"/>
  <c r="F204" i="2"/>
  <c r="D205" i="2"/>
  <c r="F205" i="2"/>
  <c r="D206" i="2"/>
  <c r="F206" i="2"/>
  <c r="D207" i="2"/>
  <c r="F207" i="2"/>
  <c r="D208" i="2"/>
  <c r="F208" i="2"/>
  <c r="D209" i="2"/>
  <c r="F209" i="2"/>
  <c r="D210" i="2"/>
  <c r="F210" i="2"/>
  <c r="D211" i="2"/>
  <c r="F211" i="2"/>
  <c r="D179" i="2"/>
  <c r="F179" i="2"/>
  <c r="D180" i="2"/>
  <c r="F180" i="2"/>
  <c r="D181" i="2"/>
  <c r="F181" i="2"/>
  <c r="D182" i="2"/>
  <c r="F182" i="2"/>
  <c r="F178" i="2"/>
  <c r="D178" i="2"/>
  <c r="C211" i="2"/>
  <c r="N211" i="2" s="1"/>
  <c r="C210" i="2"/>
  <c r="N210" i="2" s="1"/>
  <c r="C209" i="2"/>
  <c r="N209" i="2" s="1"/>
  <c r="C203" i="2"/>
  <c r="N203" i="2" s="1"/>
  <c r="C204" i="2"/>
  <c r="N204" i="2" s="1"/>
  <c r="C205" i="2"/>
  <c r="N205" i="2" s="1"/>
  <c r="C206" i="2"/>
  <c r="N206" i="2" s="1"/>
  <c r="C207" i="2"/>
  <c r="N207" i="2" s="1"/>
  <c r="C208" i="2"/>
  <c r="N208" i="2" s="1"/>
  <c r="C202" i="2"/>
  <c r="N202" i="2" s="1"/>
  <c r="C198" i="2"/>
  <c r="N198" i="2" s="1"/>
  <c r="C199" i="2"/>
  <c r="N199" i="2" s="1"/>
  <c r="C200" i="2"/>
  <c r="N200" i="2" s="1"/>
  <c r="C201" i="2"/>
  <c r="N201" i="2" s="1"/>
  <c r="C197" i="2"/>
  <c r="N197" i="2" s="1"/>
  <c r="C196" i="2"/>
  <c r="N196" i="2" s="1"/>
  <c r="C188" i="2"/>
  <c r="N188" i="2" s="1"/>
  <c r="C189" i="2"/>
  <c r="N189" i="2" s="1"/>
  <c r="C190" i="2"/>
  <c r="N190" i="2" s="1"/>
  <c r="C191" i="2"/>
  <c r="N191" i="2" s="1"/>
  <c r="C192" i="2"/>
  <c r="N192" i="2" s="1"/>
  <c r="C193" i="2"/>
  <c r="N193" i="2" s="1"/>
  <c r="C194" i="2"/>
  <c r="N194" i="2" s="1"/>
  <c r="C195" i="2"/>
  <c r="N195" i="2" s="1"/>
  <c r="C187" i="2"/>
  <c r="N187" i="2" s="1"/>
  <c r="C184" i="2"/>
  <c r="N184" i="2" s="1"/>
  <c r="C185" i="2"/>
  <c r="N185" i="2" s="1"/>
  <c r="C186" i="2"/>
  <c r="N186" i="2" s="1"/>
  <c r="C183" i="2"/>
  <c r="N183" i="2" s="1"/>
  <c r="C179" i="2"/>
  <c r="N179" i="2" s="1"/>
  <c r="C180" i="2"/>
  <c r="N180" i="2" s="1"/>
  <c r="C181" i="2"/>
  <c r="N181" i="2" s="1"/>
  <c r="C182" i="2"/>
  <c r="N182" i="2" s="1"/>
  <c r="C178" i="2"/>
  <c r="N178" i="2" s="1"/>
  <c r="C170" i="2"/>
  <c r="N170" i="2" s="1"/>
  <c r="A208" i="2"/>
  <c r="A209" i="2"/>
  <c r="A210" i="2"/>
  <c r="A211" i="2"/>
  <c r="A187" i="2"/>
  <c r="A188" i="2"/>
  <c r="A189" i="2"/>
  <c r="A190" i="2"/>
  <c r="A191" i="2"/>
  <c r="A192" i="2"/>
  <c r="A193" i="2"/>
  <c r="A194" i="2"/>
  <c r="A195" i="2"/>
  <c r="A196" i="2"/>
  <c r="A197" i="2"/>
  <c r="A198" i="2"/>
  <c r="A199" i="2"/>
  <c r="A200" i="2"/>
  <c r="A201" i="2"/>
  <c r="A202" i="2"/>
  <c r="A203" i="2"/>
  <c r="A204" i="2"/>
  <c r="A205" i="2"/>
  <c r="A206" i="2"/>
  <c r="A207" i="2"/>
  <c r="A179" i="2"/>
  <c r="A180" i="2"/>
  <c r="A181" i="2"/>
  <c r="A182" i="2"/>
  <c r="A183" i="2"/>
  <c r="A184" i="2"/>
  <c r="A185" i="2"/>
  <c r="A186" i="2"/>
  <c r="A178" i="2"/>
  <c r="A170" i="2"/>
  <c r="C171" i="2"/>
  <c r="N171" i="2" s="1"/>
  <c r="C172" i="2"/>
  <c r="N172" i="2" s="1"/>
  <c r="C173" i="2"/>
  <c r="N173" i="2" s="1"/>
  <c r="C174" i="2"/>
  <c r="N174" i="2" s="1"/>
  <c r="C175" i="2"/>
  <c r="N175" i="2" s="1"/>
  <c r="C176" i="2"/>
  <c r="N176" i="2" s="1"/>
  <c r="C177" i="2"/>
  <c r="N177" i="2" s="1"/>
  <c r="C163" i="2"/>
  <c r="N163" i="2" s="1"/>
  <c r="C164" i="2"/>
  <c r="N164" i="2" s="1"/>
  <c r="C165" i="2"/>
  <c r="N165" i="2" s="1"/>
  <c r="C166" i="2"/>
  <c r="N166" i="2" s="1"/>
  <c r="C167" i="2"/>
  <c r="N167" i="2" s="1"/>
  <c r="C168" i="2"/>
  <c r="N168" i="2" s="1"/>
  <c r="C169" i="2"/>
  <c r="N169" i="2" s="1"/>
  <c r="C161" i="2"/>
  <c r="N161" i="2" s="1"/>
  <c r="C155" i="2"/>
  <c r="N155" i="2" s="1"/>
  <c r="C156" i="2"/>
  <c r="N156" i="2" s="1"/>
  <c r="C157" i="2"/>
  <c r="N157" i="2" s="1"/>
  <c r="C158" i="2"/>
  <c r="N158" i="2" s="1"/>
  <c r="C159" i="2"/>
  <c r="N159" i="2" s="1"/>
  <c r="C160" i="2"/>
  <c r="N160" i="2" s="1"/>
  <c r="C147" i="2"/>
  <c r="N147" i="2" s="1"/>
  <c r="C148" i="2"/>
  <c r="N148" i="2" s="1"/>
  <c r="C149" i="2"/>
  <c r="N149" i="2" s="1"/>
  <c r="C150" i="2"/>
  <c r="N150" i="2" s="1"/>
  <c r="C151" i="2"/>
  <c r="N151" i="2" s="1"/>
  <c r="C152" i="2"/>
  <c r="N152" i="2" s="1"/>
  <c r="C153" i="2"/>
  <c r="N153" i="2" s="1"/>
  <c r="C139" i="2"/>
  <c r="N139" i="2" s="1"/>
  <c r="C140" i="2"/>
  <c r="N140" i="2" s="1"/>
  <c r="C141" i="2"/>
  <c r="N141" i="2" s="1"/>
  <c r="C142" i="2"/>
  <c r="N142" i="2" s="1"/>
  <c r="C143" i="2"/>
  <c r="N143" i="2" s="1"/>
  <c r="C144" i="2"/>
  <c r="N144" i="2" s="1"/>
  <c r="C145" i="2"/>
  <c r="N145" i="2" s="1"/>
  <c r="C162" i="2"/>
  <c r="N162" i="2" s="1"/>
  <c r="C154" i="2"/>
  <c r="N154" i="2" s="1"/>
  <c r="C146" i="2"/>
  <c r="N146" i="2" s="1"/>
  <c r="C138" i="2"/>
  <c r="N138" i="2" s="1"/>
  <c r="C130" i="2"/>
  <c r="N130" i="2" s="1"/>
  <c r="D171" i="2"/>
  <c r="F171" i="2"/>
  <c r="D172" i="2"/>
  <c r="F172" i="2"/>
  <c r="D173" i="2"/>
  <c r="F173" i="2"/>
  <c r="D174" i="2"/>
  <c r="F174" i="2"/>
  <c r="D175" i="2"/>
  <c r="F175" i="2"/>
  <c r="D176" i="2"/>
  <c r="F176" i="2"/>
  <c r="D177" i="2"/>
  <c r="F177" i="2"/>
  <c r="F170" i="2"/>
  <c r="D170" i="2"/>
  <c r="D169" i="2"/>
  <c r="F169" i="2"/>
  <c r="D163" i="2"/>
  <c r="F163" i="2"/>
  <c r="D164" i="2"/>
  <c r="F164" i="2"/>
  <c r="D165" i="2"/>
  <c r="F165" i="2"/>
  <c r="D166" i="2"/>
  <c r="F166" i="2"/>
  <c r="D167" i="2"/>
  <c r="F167" i="2"/>
  <c r="D168" i="2"/>
  <c r="F168" i="2"/>
  <c r="F162" i="2"/>
  <c r="D162" i="2"/>
  <c r="D155" i="2"/>
  <c r="F155" i="2"/>
  <c r="D156" i="2"/>
  <c r="F156" i="2"/>
  <c r="D157" i="2"/>
  <c r="F157" i="2"/>
  <c r="D158" i="2"/>
  <c r="F158" i="2"/>
  <c r="D159" i="2"/>
  <c r="F159" i="2"/>
  <c r="D160" i="2"/>
  <c r="F160" i="2"/>
  <c r="D161" i="2"/>
  <c r="F161" i="2"/>
  <c r="F154" i="2"/>
  <c r="D154" i="2"/>
  <c r="D153" i="2"/>
  <c r="F153" i="2"/>
  <c r="D147" i="2"/>
  <c r="F147" i="2"/>
  <c r="D148" i="2"/>
  <c r="F148" i="2"/>
  <c r="D149" i="2"/>
  <c r="F149" i="2"/>
  <c r="D150" i="2"/>
  <c r="F150" i="2"/>
  <c r="D151" i="2"/>
  <c r="F151" i="2"/>
  <c r="D152" i="2"/>
  <c r="F152" i="2"/>
  <c r="F146" i="2"/>
  <c r="D146" i="2"/>
  <c r="D139" i="2"/>
  <c r="F139" i="2"/>
  <c r="D140" i="2"/>
  <c r="F140" i="2"/>
  <c r="D141" i="2"/>
  <c r="F141" i="2"/>
  <c r="D142" i="2"/>
  <c r="F142" i="2"/>
  <c r="D143" i="2"/>
  <c r="F143" i="2"/>
  <c r="D144" i="2"/>
  <c r="F144" i="2"/>
  <c r="D145" i="2"/>
  <c r="F145" i="2"/>
  <c r="F138" i="2"/>
  <c r="D138" i="2"/>
  <c r="A171" i="2"/>
  <c r="A172" i="2"/>
  <c r="A173" i="2"/>
  <c r="A174" i="2"/>
  <c r="A175" i="2"/>
  <c r="A176" i="2"/>
  <c r="A177" i="2"/>
  <c r="A163" i="2"/>
  <c r="A164" i="2"/>
  <c r="A165" i="2"/>
  <c r="A166" i="2"/>
  <c r="A167" i="2"/>
  <c r="A168" i="2"/>
  <c r="A169" i="2"/>
  <c r="A162" i="2"/>
  <c r="A155" i="2"/>
  <c r="A156" i="2"/>
  <c r="A157" i="2"/>
  <c r="A158" i="2"/>
  <c r="A159" i="2"/>
  <c r="A160" i="2"/>
  <c r="A161" i="2"/>
  <c r="A154" i="2"/>
  <c r="A147" i="2"/>
  <c r="A148" i="2"/>
  <c r="A149" i="2"/>
  <c r="A150" i="2"/>
  <c r="A151" i="2"/>
  <c r="A152" i="2"/>
  <c r="A153" i="2"/>
  <c r="A146" i="2"/>
  <c r="A139" i="2"/>
  <c r="A140" i="2"/>
  <c r="A141" i="2"/>
  <c r="A142" i="2"/>
  <c r="A143" i="2"/>
  <c r="A144" i="2"/>
  <c r="A145" i="2"/>
  <c r="A138" i="2"/>
  <c r="A130" i="2"/>
  <c r="A131" i="2"/>
  <c r="C131" i="2"/>
  <c r="N131" i="2" s="1"/>
  <c r="D131" i="2"/>
  <c r="F131" i="2"/>
  <c r="A132" i="2"/>
  <c r="C132" i="2"/>
  <c r="N132" i="2" s="1"/>
  <c r="D132" i="2"/>
  <c r="F132" i="2"/>
  <c r="A133" i="2"/>
  <c r="C133" i="2"/>
  <c r="N133" i="2" s="1"/>
  <c r="D133" i="2"/>
  <c r="F133" i="2"/>
  <c r="A134" i="2"/>
  <c r="C134" i="2"/>
  <c r="N134" i="2" s="1"/>
  <c r="D134" i="2"/>
  <c r="F134" i="2"/>
  <c r="A135" i="2"/>
  <c r="C135" i="2"/>
  <c r="N135" i="2" s="1"/>
  <c r="D135" i="2"/>
  <c r="F135" i="2"/>
  <c r="A136" i="2"/>
  <c r="C136" i="2"/>
  <c r="N136" i="2" s="1"/>
  <c r="D136" i="2"/>
  <c r="F136" i="2"/>
  <c r="A137" i="2"/>
  <c r="C137" i="2"/>
  <c r="N137" i="2" s="1"/>
  <c r="D137" i="2"/>
  <c r="F137" i="2"/>
  <c r="F130" i="2"/>
  <c r="D130" i="2"/>
  <c r="C122" i="2"/>
  <c r="N122" i="2" s="1"/>
  <c r="A122" i="2"/>
  <c r="C123" i="2"/>
  <c r="N123" i="2" s="1"/>
  <c r="C124" i="2"/>
  <c r="N124" i="2" s="1"/>
  <c r="C125" i="2"/>
  <c r="N125" i="2" s="1"/>
  <c r="C126" i="2"/>
  <c r="N126" i="2" s="1"/>
  <c r="C127" i="2"/>
  <c r="N127" i="2" s="1"/>
  <c r="C128" i="2"/>
  <c r="N128" i="2" s="1"/>
  <c r="C129" i="2"/>
  <c r="N129" i="2" s="1"/>
  <c r="C115" i="2"/>
  <c r="N115" i="2" s="1"/>
  <c r="C116" i="2"/>
  <c r="N116" i="2" s="1"/>
  <c r="C117" i="2"/>
  <c r="N117" i="2" s="1"/>
  <c r="C118" i="2"/>
  <c r="N118" i="2" s="1"/>
  <c r="C119" i="2"/>
  <c r="N119" i="2" s="1"/>
  <c r="C120" i="2"/>
  <c r="N120" i="2" s="1"/>
  <c r="C121" i="2"/>
  <c r="N121" i="2" s="1"/>
  <c r="C107" i="2"/>
  <c r="N107" i="2" s="1"/>
  <c r="C108" i="2"/>
  <c r="N108" i="2" s="1"/>
  <c r="C109" i="2"/>
  <c r="N109" i="2" s="1"/>
  <c r="C110" i="2"/>
  <c r="N110" i="2" s="1"/>
  <c r="C111" i="2"/>
  <c r="N111" i="2" s="1"/>
  <c r="C112" i="2"/>
  <c r="N112" i="2" s="1"/>
  <c r="C113" i="2"/>
  <c r="N113" i="2" s="1"/>
  <c r="D123" i="2"/>
  <c r="F123" i="2"/>
  <c r="D124" i="2"/>
  <c r="F124" i="2"/>
  <c r="D125" i="2"/>
  <c r="F125" i="2"/>
  <c r="D126" i="2"/>
  <c r="F126" i="2"/>
  <c r="D127" i="2"/>
  <c r="F127" i="2"/>
  <c r="D128" i="2"/>
  <c r="F128" i="2"/>
  <c r="D129" i="2"/>
  <c r="F129" i="2"/>
  <c r="F122" i="2"/>
  <c r="D122" i="2"/>
  <c r="D115" i="2"/>
  <c r="F115" i="2"/>
  <c r="D116" i="2"/>
  <c r="F116" i="2"/>
  <c r="D117" i="2"/>
  <c r="F117" i="2"/>
  <c r="D118" i="2"/>
  <c r="F118" i="2"/>
  <c r="D119" i="2"/>
  <c r="F119" i="2"/>
  <c r="D120" i="2"/>
  <c r="F120" i="2"/>
  <c r="D121" i="2"/>
  <c r="F121" i="2"/>
  <c r="F114" i="2"/>
  <c r="D114" i="2"/>
  <c r="D107" i="2"/>
  <c r="F107" i="2"/>
  <c r="D108" i="2"/>
  <c r="F108" i="2"/>
  <c r="D109" i="2"/>
  <c r="F109" i="2"/>
  <c r="D110" i="2"/>
  <c r="F110" i="2"/>
  <c r="D111" i="2"/>
  <c r="F111" i="2"/>
  <c r="D112" i="2"/>
  <c r="F112" i="2"/>
  <c r="D113" i="2"/>
  <c r="F113" i="2"/>
  <c r="F106" i="2"/>
  <c r="D106" i="2"/>
  <c r="C114" i="2"/>
  <c r="N114" i="2" s="1"/>
  <c r="C106" i="2"/>
  <c r="N106" i="2" s="1"/>
  <c r="C98" i="2"/>
  <c r="N98" i="2" s="1"/>
  <c r="A128" i="2"/>
  <c r="A129" i="2"/>
  <c r="A123" i="2"/>
  <c r="A124" i="2"/>
  <c r="A125" i="2"/>
  <c r="A126" i="2"/>
  <c r="A127" i="2"/>
  <c r="A115" i="2"/>
  <c r="A116" i="2"/>
  <c r="A117" i="2"/>
  <c r="A118" i="2"/>
  <c r="A119" i="2"/>
  <c r="A120" i="2"/>
  <c r="A121" i="2"/>
  <c r="A114" i="2"/>
  <c r="A107" i="2"/>
  <c r="A108" i="2"/>
  <c r="A109" i="2"/>
  <c r="A110" i="2"/>
  <c r="A111" i="2"/>
  <c r="A112" i="2"/>
  <c r="A113" i="2"/>
  <c r="A106" i="2"/>
  <c r="A98" i="2"/>
  <c r="A99" i="2"/>
  <c r="C99" i="2"/>
  <c r="N99" i="2" s="1"/>
  <c r="D99" i="2"/>
  <c r="F99" i="2"/>
  <c r="A100" i="2"/>
  <c r="C100" i="2"/>
  <c r="N100" i="2" s="1"/>
  <c r="D100" i="2"/>
  <c r="F100" i="2"/>
  <c r="A101" i="2"/>
  <c r="C101" i="2"/>
  <c r="N101" i="2" s="1"/>
  <c r="D101" i="2"/>
  <c r="F101" i="2"/>
  <c r="A102" i="2"/>
  <c r="C102" i="2"/>
  <c r="N102" i="2" s="1"/>
  <c r="D102" i="2"/>
  <c r="F102" i="2"/>
  <c r="A103" i="2"/>
  <c r="C103" i="2"/>
  <c r="N103" i="2" s="1"/>
  <c r="D103" i="2"/>
  <c r="F103" i="2"/>
  <c r="A104" i="2"/>
  <c r="C104" i="2"/>
  <c r="N104" i="2" s="1"/>
  <c r="D104" i="2"/>
  <c r="F104" i="2"/>
  <c r="A105" i="2"/>
  <c r="C105" i="2"/>
  <c r="N105" i="2" s="1"/>
  <c r="D105" i="2"/>
  <c r="F105" i="2"/>
  <c r="F98" i="2"/>
  <c r="D98" i="2"/>
  <c r="C90" i="2"/>
  <c r="N90" i="2" s="1"/>
  <c r="A90" i="2"/>
  <c r="A91" i="2"/>
  <c r="C91" i="2"/>
  <c r="N91" i="2" s="1"/>
  <c r="D91" i="2"/>
  <c r="F91" i="2"/>
  <c r="A92" i="2"/>
  <c r="C92" i="2"/>
  <c r="N92" i="2" s="1"/>
  <c r="D92" i="2"/>
  <c r="F92" i="2"/>
  <c r="A93" i="2"/>
  <c r="C93" i="2"/>
  <c r="N93" i="2" s="1"/>
  <c r="D93" i="2"/>
  <c r="F93" i="2"/>
  <c r="A94" i="2"/>
  <c r="C94" i="2"/>
  <c r="N94" i="2" s="1"/>
  <c r="D94" i="2"/>
  <c r="F94" i="2"/>
  <c r="A95" i="2"/>
  <c r="C95" i="2"/>
  <c r="N95" i="2" s="1"/>
  <c r="D95" i="2"/>
  <c r="F95" i="2"/>
  <c r="A96" i="2"/>
  <c r="C96" i="2"/>
  <c r="N96" i="2" s="1"/>
  <c r="D96" i="2"/>
  <c r="F96" i="2"/>
  <c r="A97" i="2"/>
  <c r="C97" i="2"/>
  <c r="N97" i="2" s="1"/>
  <c r="D97" i="2"/>
  <c r="F97" i="2"/>
  <c r="F90" i="2"/>
  <c r="D90" i="2"/>
  <c r="C82" i="2"/>
  <c r="N82" i="2" s="1"/>
  <c r="A82" i="2"/>
  <c r="D89" i="2"/>
  <c r="F89" i="2"/>
  <c r="D83" i="2"/>
  <c r="F83" i="2"/>
  <c r="D84" i="2"/>
  <c r="F84" i="2"/>
  <c r="D85" i="2"/>
  <c r="F85" i="2"/>
  <c r="D86" i="2"/>
  <c r="F86" i="2"/>
  <c r="D87" i="2"/>
  <c r="F87" i="2"/>
  <c r="D88" i="2"/>
  <c r="F88" i="2"/>
  <c r="F82" i="2"/>
  <c r="D82" i="2"/>
  <c r="C83" i="2"/>
  <c r="N83" i="2" s="1"/>
  <c r="C84" i="2"/>
  <c r="N84" i="2" s="1"/>
  <c r="C85" i="2"/>
  <c r="N85" i="2" s="1"/>
  <c r="C86" i="2"/>
  <c r="N86" i="2" s="1"/>
  <c r="C87" i="2"/>
  <c r="N87" i="2" s="1"/>
  <c r="C88" i="2"/>
  <c r="N88" i="2" s="1"/>
  <c r="C89" i="2"/>
  <c r="N89" i="2" s="1"/>
  <c r="D75" i="2"/>
  <c r="F75" i="2"/>
  <c r="D76" i="2"/>
  <c r="F76" i="2"/>
  <c r="D77" i="2"/>
  <c r="F77" i="2"/>
  <c r="D78" i="2"/>
  <c r="F78" i="2"/>
  <c r="D79" i="2"/>
  <c r="F79" i="2"/>
  <c r="D80" i="2"/>
  <c r="F80" i="2"/>
  <c r="D81" i="2"/>
  <c r="F81" i="2"/>
  <c r="F74" i="2"/>
  <c r="D74" i="2"/>
  <c r="C75" i="2"/>
  <c r="N75" i="2" s="1"/>
  <c r="C76" i="2"/>
  <c r="N76" i="2" s="1"/>
  <c r="C77" i="2"/>
  <c r="N77" i="2" s="1"/>
  <c r="C78" i="2"/>
  <c r="N78" i="2" s="1"/>
  <c r="C79" i="2"/>
  <c r="N79" i="2" s="1"/>
  <c r="C80" i="2"/>
  <c r="N80" i="2" s="1"/>
  <c r="C81" i="2"/>
  <c r="N81" i="2" s="1"/>
  <c r="C74" i="2"/>
  <c r="N74" i="2" s="1"/>
  <c r="C66" i="2"/>
  <c r="N66" i="2" s="1"/>
  <c r="A89" i="2"/>
  <c r="A83" i="2"/>
  <c r="A84" i="2"/>
  <c r="A85" i="2"/>
  <c r="A86" i="2"/>
  <c r="A87" i="2"/>
  <c r="A88" i="2"/>
  <c r="A74" i="2"/>
  <c r="A75" i="2"/>
  <c r="A76" i="2"/>
  <c r="A77" i="2"/>
  <c r="A78" i="2"/>
  <c r="A79" i="2"/>
  <c r="A80" i="2"/>
  <c r="A81" i="2"/>
  <c r="A66" i="2"/>
  <c r="D67" i="2"/>
  <c r="F67" i="2"/>
  <c r="D68" i="2"/>
  <c r="F68" i="2"/>
  <c r="D69" i="2"/>
  <c r="F69" i="2"/>
  <c r="D70" i="2"/>
  <c r="F70" i="2"/>
  <c r="D71" i="2"/>
  <c r="F71" i="2"/>
  <c r="D72" i="2"/>
  <c r="F72" i="2"/>
  <c r="D73" i="2"/>
  <c r="F73" i="2"/>
  <c r="F66" i="2"/>
  <c r="D66" i="2"/>
  <c r="F65" i="2"/>
  <c r="D65" i="2"/>
  <c r="C67" i="2"/>
  <c r="N67" i="2" s="1"/>
  <c r="C68" i="2"/>
  <c r="N68" i="2" s="1"/>
  <c r="C69" i="2"/>
  <c r="N69" i="2" s="1"/>
  <c r="C70" i="2"/>
  <c r="N70" i="2" s="1"/>
  <c r="C71" i="2"/>
  <c r="N71" i="2" s="1"/>
  <c r="C72" i="2"/>
  <c r="N72" i="2" s="1"/>
  <c r="C73" i="2"/>
  <c r="N73" i="2" s="1"/>
  <c r="C58" i="2"/>
  <c r="N58" i="2" s="1"/>
  <c r="A67" i="2"/>
  <c r="A68" i="2"/>
  <c r="A69" i="2"/>
  <c r="A70" i="2"/>
  <c r="A71" i="2"/>
  <c r="A72" i="2"/>
  <c r="A73" i="2"/>
  <c r="A58" i="2"/>
  <c r="D59" i="2"/>
  <c r="F59" i="2"/>
  <c r="D60" i="2"/>
  <c r="F60" i="2"/>
  <c r="D61" i="2"/>
  <c r="F61" i="2"/>
  <c r="D62" i="2"/>
  <c r="F62" i="2"/>
  <c r="D63" i="2"/>
  <c r="F63" i="2"/>
  <c r="D64" i="2"/>
  <c r="F64" i="2"/>
  <c r="F58" i="2"/>
  <c r="D58" i="2"/>
  <c r="C65" i="2"/>
  <c r="N65" i="2" s="1"/>
  <c r="C59" i="2"/>
  <c r="N59" i="2" s="1"/>
  <c r="C60" i="2"/>
  <c r="N60" i="2" s="1"/>
  <c r="C61" i="2"/>
  <c r="N61" i="2" s="1"/>
  <c r="C62" i="2"/>
  <c r="N62" i="2" s="1"/>
  <c r="C63" i="2"/>
  <c r="N63" i="2" s="1"/>
  <c r="C64" i="2"/>
  <c r="N64" i="2" s="1"/>
  <c r="C50" i="2"/>
  <c r="N50" i="2" s="1"/>
  <c r="A59" i="2"/>
  <c r="A60" i="2"/>
  <c r="A61" i="2"/>
  <c r="A62" i="2"/>
  <c r="A63" i="2"/>
  <c r="A64" i="2"/>
  <c r="A65" i="2"/>
  <c r="A50" i="2"/>
  <c r="F51" i="2"/>
  <c r="F52" i="2"/>
  <c r="F53" i="2"/>
  <c r="F54" i="2"/>
  <c r="F55" i="2"/>
  <c r="F56" i="2"/>
  <c r="F57" i="2"/>
  <c r="D51" i="2"/>
  <c r="D52" i="2"/>
  <c r="D53" i="2"/>
  <c r="D54" i="2"/>
  <c r="D55" i="2"/>
  <c r="D56" i="2"/>
  <c r="D57" i="2"/>
  <c r="F50" i="2"/>
  <c r="D50" i="2"/>
  <c r="D49" i="2"/>
  <c r="C51" i="2"/>
  <c r="N51" i="2" s="1"/>
  <c r="C52" i="2"/>
  <c r="N52" i="2" s="1"/>
  <c r="C53" i="2"/>
  <c r="N53" i="2" s="1"/>
  <c r="C54" i="2"/>
  <c r="N54" i="2" s="1"/>
  <c r="C55" i="2"/>
  <c r="N55" i="2" s="1"/>
  <c r="C56" i="2"/>
  <c r="N56" i="2" s="1"/>
  <c r="C57" i="2"/>
  <c r="N57" i="2" s="1"/>
  <c r="C42" i="2"/>
  <c r="N42" i="2" s="1"/>
  <c r="A51" i="2"/>
  <c r="A52" i="2"/>
  <c r="A53" i="2"/>
  <c r="A54" i="2"/>
  <c r="A55" i="2"/>
  <c r="A56" i="2"/>
  <c r="A57" i="2"/>
  <c r="A42" i="2"/>
  <c r="F41" i="2"/>
  <c r="F42" i="2"/>
  <c r="F43" i="2"/>
  <c r="F44" i="2"/>
  <c r="F45" i="2"/>
  <c r="F46" i="2"/>
  <c r="F47" i="2"/>
  <c r="F48" i="2"/>
  <c r="F49" i="2"/>
  <c r="D43" i="2"/>
  <c r="D44" i="2"/>
  <c r="D45" i="2"/>
  <c r="D46" i="2"/>
  <c r="D47" i="2"/>
  <c r="D48" i="2"/>
  <c r="D42" i="2"/>
  <c r="C43" i="2"/>
  <c r="N43" i="2" s="1"/>
  <c r="C44" i="2"/>
  <c r="N44" i="2" s="1"/>
  <c r="C45" i="2"/>
  <c r="N45" i="2" s="1"/>
  <c r="C46" i="2"/>
  <c r="N46" i="2" s="1"/>
  <c r="C47" i="2"/>
  <c r="N47" i="2" s="1"/>
  <c r="C48" i="2"/>
  <c r="N48" i="2" s="1"/>
  <c r="C49" i="2"/>
  <c r="N49" i="2" s="1"/>
  <c r="C34" i="2"/>
  <c r="A43" i="2"/>
  <c r="A44" i="2"/>
  <c r="A45" i="2"/>
  <c r="A46" i="2"/>
  <c r="A47" i="2"/>
  <c r="A48" i="2"/>
  <c r="A49" i="2"/>
  <c r="F35" i="2"/>
  <c r="F36" i="2"/>
  <c r="F37" i="2"/>
  <c r="F38" i="2"/>
  <c r="F39" i="2"/>
  <c r="F40" i="2"/>
  <c r="F34" i="2"/>
  <c r="D35" i="2"/>
  <c r="D36" i="2"/>
  <c r="D37" i="2"/>
  <c r="D38" i="2"/>
  <c r="D39" i="2"/>
  <c r="D40" i="2"/>
  <c r="D41" i="2"/>
  <c r="D34" i="2"/>
  <c r="C35" i="2"/>
  <c r="C36" i="2"/>
  <c r="C37" i="2"/>
  <c r="C38" i="2"/>
  <c r="C39" i="2"/>
  <c r="C40" i="2"/>
  <c r="C41" i="2"/>
  <c r="A41" i="2"/>
  <c r="A35" i="2"/>
  <c r="A36" i="2"/>
  <c r="A37" i="2"/>
  <c r="A38" i="2"/>
  <c r="A39" i="2"/>
  <c r="A40" i="2"/>
  <c r="A34" i="2"/>
  <c r="F27" i="2"/>
  <c r="F28" i="2"/>
  <c r="F29" i="2"/>
  <c r="F30" i="2"/>
  <c r="F31" i="2"/>
  <c r="F32" i="2"/>
  <c r="F33" i="2"/>
  <c r="F26" i="2"/>
  <c r="F18" i="2"/>
  <c r="D27" i="2"/>
  <c r="D28" i="2"/>
  <c r="D29" i="2"/>
  <c r="D30" i="2"/>
  <c r="D31" i="2"/>
  <c r="D32" i="2"/>
  <c r="D33" i="2"/>
  <c r="D26" i="2"/>
  <c r="D18" i="2"/>
  <c r="C27" i="2"/>
  <c r="C28" i="2"/>
  <c r="C29" i="2"/>
  <c r="C30" i="2"/>
  <c r="C31" i="2"/>
  <c r="C32" i="2"/>
  <c r="C33" i="2"/>
  <c r="C26" i="2"/>
  <c r="C18" i="2"/>
  <c r="A27" i="2"/>
  <c r="A28" i="2"/>
  <c r="A29" i="2"/>
  <c r="A30" i="2"/>
  <c r="A31" i="2"/>
  <c r="A32" i="2"/>
  <c r="A33" i="2"/>
  <c r="A26" i="2"/>
  <c r="F19" i="2"/>
  <c r="F20" i="2"/>
  <c r="F21" i="2"/>
  <c r="F22" i="2"/>
  <c r="F23" i="2"/>
  <c r="F24" i="2"/>
  <c r="F25" i="2"/>
  <c r="D19" i="2"/>
  <c r="D20" i="2"/>
  <c r="D21" i="2"/>
  <c r="D22" i="2"/>
  <c r="D23" i="2"/>
  <c r="D24" i="2"/>
  <c r="D25" i="2"/>
  <c r="A18" i="2"/>
  <c r="C19" i="2"/>
  <c r="C20" i="2"/>
  <c r="C21" i="2"/>
  <c r="C22" i="2"/>
  <c r="C23" i="2"/>
  <c r="C24" i="2"/>
  <c r="C25" i="2"/>
  <c r="A19" i="2"/>
  <c r="A20" i="2"/>
  <c r="A21" i="2"/>
  <c r="A22" i="2"/>
  <c r="A23" i="2"/>
  <c r="A24" i="2"/>
  <c r="A25" i="2"/>
  <c r="A10" i="2"/>
  <c r="B12" i="1" s="1"/>
  <c r="A11" i="2"/>
  <c r="B13" i="1" s="1"/>
  <c r="A12" i="2"/>
  <c r="B14" i="1" s="1"/>
  <c r="A13" i="2"/>
  <c r="B15" i="1" s="1"/>
  <c r="A14" i="2"/>
  <c r="B16" i="1" s="1"/>
  <c r="A15" i="2"/>
  <c r="B17" i="1" s="1"/>
  <c r="A16" i="2"/>
  <c r="B18" i="1" s="1"/>
  <c r="A17" i="2"/>
  <c r="B19" i="1" s="1"/>
  <c r="C3" i="2"/>
  <c r="C5" i="1" s="1"/>
  <c r="C4" i="2"/>
  <c r="C6" i="1" s="1"/>
  <c r="C5" i="2"/>
  <c r="C7" i="1" s="1"/>
  <c r="C6" i="2"/>
  <c r="C8" i="1" s="1"/>
  <c r="C7" i="2"/>
  <c r="C9" i="1" s="1"/>
  <c r="C8" i="2"/>
  <c r="C10" i="1" s="1"/>
  <c r="C9" i="2"/>
  <c r="C11" i="1" s="1"/>
  <c r="C2" i="2"/>
  <c r="C4" i="1" s="1"/>
  <c r="F9" i="2"/>
  <c r="F3" i="2"/>
  <c r="F4" i="2"/>
  <c r="F5" i="2"/>
  <c r="F6" i="2"/>
  <c r="F7" i="2"/>
  <c r="F8" i="2"/>
  <c r="D3" i="2"/>
  <c r="D4" i="2"/>
  <c r="D5" i="2"/>
  <c r="D6" i="2"/>
  <c r="D7" i="2"/>
  <c r="D8" i="2"/>
  <c r="D9" i="2"/>
  <c r="A3" i="2"/>
  <c r="A4" i="2"/>
  <c r="A5" i="2"/>
  <c r="A6" i="2"/>
  <c r="A7" i="2"/>
  <c r="A8" i="2"/>
  <c r="A9" i="2"/>
  <c r="F2" i="2"/>
  <c r="D2" i="2"/>
  <c r="A2" i="2"/>
  <c r="N10" i="114" l="1"/>
  <c r="C12" i="115"/>
  <c r="N22" i="114"/>
  <c r="C24" i="115"/>
  <c r="N18" i="114"/>
  <c r="C20" i="115"/>
  <c r="N19" i="114"/>
  <c r="C21" i="115"/>
  <c r="N20" i="114"/>
  <c r="C22" i="115"/>
  <c r="N21" i="114"/>
  <c r="C23" i="115"/>
  <c r="N23" i="114"/>
  <c r="C25" i="115"/>
  <c r="N13" i="114"/>
  <c r="C15" i="115"/>
  <c r="N24" i="114"/>
  <c r="C26" i="115"/>
  <c r="N25" i="114"/>
  <c r="C27" i="115"/>
  <c r="N26" i="114"/>
  <c r="C28" i="115"/>
  <c r="N11" i="114"/>
  <c r="C13" i="115"/>
  <c r="N14" i="114"/>
  <c r="C16" i="115"/>
  <c r="N16" i="114"/>
  <c r="C18" i="115"/>
  <c r="N27" i="114"/>
  <c r="C29" i="115"/>
  <c r="N17" i="114"/>
  <c r="C19" i="115"/>
  <c r="N28" i="114"/>
  <c r="C30" i="115"/>
  <c r="U13" i="110"/>
  <c r="V10" i="115" s="1"/>
  <c r="V8" i="115"/>
  <c r="G13" i="110"/>
  <c r="H10" i="115" s="1"/>
  <c r="H8" i="115"/>
  <c r="AA13" i="110"/>
  <c r="AB10" i="115" s="1"/>
  <c r="AB8" i="115"/>
  <c r="M13" i="110"/>
  <c r="N10" i="115" s="1"/>
  <c r="N8" i="115"/>
  <c r="P13" i="110"/>
  <c r="Q10" i="115" s="1"/>
  <c r="Q8" i="115"/>
  <c r="S13" i="110"/>
  <c r="T10" i="115" s="1"/>
  <c r="T8" i="115"/>
  <c r="Q13" i="110"/>
  <c r="R10" i="115" s="1"/>
  <c r="R8" i="115"/>
  <c r="Z13" i="110"/>
  <c r="AA10" i="115" s="1"/>
  <c r="AA8" i="115"/>
  <c r="X13" i="110"/>
  <c r="Y10" i="115" s="1"/>
  <c r="Y8" i="115"/>
  <c r="AC13" i="110"/>
  <c r="AD10" i="115" s="1"/>
  <c r="AD8" i="115"/>
  <c r="K13" i="110"/>
  <c r="L10" i="115" s="1"/>
  <c r="L8" i="115"/>
  <c r="T13" i="110"/>
  <c r="U10" i="115" s="1"/>
  <c r="U8" i="115"/>
  <c r="V13" i="110"/>
  <c r="W10" i="115" s="1"/>
  <c r="W8" i="115"/>
  <c r="AB13" i="110"/>
  <c r="AC10" i="115" s="1"/>
  <c r="AC8" i="115"/>
  <c r="N13" i="110"/>
  <c r="O10" i="115" s="1"/>
  <c r="O8" i="115"/>
  <c r="H13" i="110"/>
  <c r="I10" i="115" s="1"/>
  <c r="I8" i="115"/>
  <c r="O13" i="110"/>
  <c r="P10" i="115" s="1"/>
  <c r="P8" i="115"/>
  <c r="W13" i="110"/>
  <c r="X10" i="115" s="1"/>
  <c r="X8" i="115"/>
  <c r="J13" i="110"/>
  <c r="K10" i="115" s="1"/>
  <c r="K8" i="115"/>
  <c r="L13" i="110"/>
  <c r="M10" i="115" s="1"/>
  <c r="M8" i="115"/>
  <c r="I13" i="110"/>
  <c r="J10" i="115" s="1"/>
  <c r="J8" i="115"/>
  <c r="Y13" i="110"/>
  <c r="Z10" i="115" s="1"/>
  <c r="Z8" i="115"/>
  <c r="R13" i="110"/>
  <c r="S10" i="115" s="1"/>
  <c r="S8" i="115"/>
  <c r="N2" i="114"/>
  <c r="C4" i="115"/>
  <c r="AQ10" i="107"/>
  <c r="AR10" i="107"/>
  <c r="AS10" i="107"/>
  <c r="AT10" i="107"/>
  <c r="AU10" i="107"/>
  <c r="AV10" i="107"/>
  <c r="AW10" i="107"/>
  <c r="AX10" i="107"/>
  <c r="AY10" i="107"/>
  <c r="AZ10" i="107"/>
  <c r="BA10" i="107"/>
  <c r="BB10" i="107"/>
  <c r="BC10" i="107"/>
  <c r="BD10" i="107"/>
  <c r="BE10" i="107"/>
  <c r="BF10" i="107"/>
  <c r="BG10" i="107"/>
  <c r="BH10" i="107"/>
  <c r="BI10" i="107"/>
  <c r="BJ10" i="107"/>
  <c r="BK10" i="107"/>
  <c r="BL10" i="107"/>
  <c r="BM10" i="107"/>
  <c r="AP10" i="107"/>
  <c r="AQ11" i="50"/>
  <c r="AR11" i="50"/>
  <c r="AS11" i="50"/>
  <c r="AT11" i="50"/>
  <c r="AU11" i="50"/>
  <c r="AV11" i="50"/>
  <c r="AW11" i="50"/>
  <c r="AX11" i="50"/>
  <c r="AY11" i="50"/>
  <c r="AZ11" i="50"/>
  <c r="BA11" i="50"/>
  <c r="BB11" i="50"/>
  <c r="BC11" i="50"/>
  <c r="BD11" i="50"/>
  <c r="BE11" i="50"/>
  <c r="BF11" i="50"/>
  <c r="BG11" i="50"/>
  <c r="BH11" i="50"/>
  <c r="BI11" i="50"/>
  <c r="BJ11" i="50"/>
  <c r="BK11" i="50"/>
  <c r="BL11" i="50"/>
  <c r="BM11" i="50"/>
  <c r="AQ12" i="50"/>
  <c r="AR12" i="50"/>
  <c r="AS12" i="50"/>
  <c r="AT12" i="50"/>
  <c r="AU12" i="50"/>
  <c r="AV12" i="50"/>
  <c r="AW12" i="50"/>
  <c r="AX12" i="50"/>
  <c r="AY12" i="50"/>
  <c r="AZ12" i="50"/>
  <c r="BA12" i="50"/>
  <c r="BB12" i="50"/>
  <c r="BC12" i="50"/>
  <c r="BD12" i="50"/>
  <c r="BE12" i="50"/>
  <c r="BF12" i="50"/>
  <c r="BG12" i="50"/>
  <c r="BH12" i="50"/>
  <c r="BI12" i="50"/>
  <c r="BJ12" i="50"/>
  <c r="BK12" i="50"/>
  <c r="BL12" i="50"/>
  <c r="BM12" i="50"/>
  <c r="AQ13" i="50"/>
  <c r="AR13" i="50"/>
  <c r="AS13" i="50"/>
  <c r="AT13" i="50"/>
  <c r="AU13" i="50"/>
  <c r="AV13" i="50"/>
  <c r="AW13" i="50"/>
  <c r="AX13" i="50"/>
  <c r="AY13" i="50"/>
  <c r="AZ13" i="50"/>
  <c r="BA13" i="50"/>
  <c r="BB13" i="50"/>
  <c r="BC13" i="50"/>
  <c r="BD13" i="50"/>
  <c r="BE13" i="50"/>
  <c r="BF13" i="50"/>
  <c r="BG13" i="50"/>
  <c r="BH13" i="50"/>
  <c r="BI13" i="50"/>
  <c r="BJ13" i="50"/>
  <c r="BK13" i="50"/>
  <c r="BL13" i="50"/>
  <c r="BM13" i="50"/>
  <c r="AQ14" i="50"/>
  <c r="AR14" i="50"/>
  <c r="AS14" i="50"/>
  <c r="AT14" i="50"/>
  <c r="AU14" i="50"/>
  <c r="AV14" i="50"/>
  <c r="AW14" i="50"/>
  <c r="AX14" i="50"/>
  <c r="AY14" i="50"/>
  <c r="AZ14" i="50"/>
  <c r="BA14" i="50"/>
  <c r="BB14" i="50"/>
  <c r="BC14" i="50"/>
  <c r="BD14" i="50"/>
  <c r="BE14" i="50"/>
  <c r="BF14" i="50"/>
  <c r="BG14" i="50"/>
  <c r="BH14" i="50"/>
  <c r="BI14" i="50"/>
  <c r="BJ14" i="50"/>
  <c r="BK14" i="50"/>
  <c r="BL14" i="50"/>
  <c r="BM14" i="50"/>
  <c r="AQ15" i="50"/>
  <c r="AR15" i="50"/>
  <c r="AS15" i="50"/>
  <c r="AT15" i="50"/>
  <c r="AU15" i="50"/>
  <c r="AV15" i="50"/>
  <c r="AW15" i="50"/>
  <c r="AX15" i="50"/>
  <c r="AY15" i="50"/>
  <c r="AZ15" i="50"/>
  <c r="BA15" i="50"/>
  <c r="BB15" i="50"/>
  <c r="BC15" i="50"/>
  <c r="BD15" i="50"/>
  <c r="BE15" i="50"/>
  <c r="BF15" i="50"/>
  <c r="BG15" i="50"/>
  <c r="BH15" i="50"/>
  <c r="BI15" i="50"/>
  <c r="BJ15" i="50"/>
  <c r="BK15" i="50"/>
  <c r="BL15" i="50"/>
  <c r="BM15" i="50"/>
  <c r="AQ16" i="50"/>
  <c r="AR16" i="50"/>
  <c r="AS16" i="50"/>
  <c r="AT16" i="50"/>
  <c r="AU16" i="50"/>
  <c r="AV16" i="50"/>
  <c r="AW16" i="50"/>
  <c r="AX16" i="50"/>
  <c r="AY16" i="50"/>
  <c r="AZ16" i="50"/>
  <c r="BA16" i="50"/>
  <c r="BB16" i="50"/>
  <c r="BC16" i="50"/>
  <c r="BD16" i="50"/>
  <c r="BE16" i="50"/>
  <c r="BF16" i="50"/>
  <c r="BG16" i="50"/>
  <c r="BH16" i="50"/>
  <c r="BI16" i="50"/>
  <c r="BJ16" i="50"/>
  <c r="BK16" i="50"/>
  <c r="BL16" i="50"/>
  <c r="BM16" i="50"/>
  <c r="AQ17" i="50"/>
  <c r="AR17" i="50"/>
  <c r="AS17" i="50"/>
  <c r="AT17" i="50"/>
  <c r="AU17" i="50"/>
  <c r="AV17" i="50"/>
  <c r="AW17" i="50"/>
  <c r="AX17" i="50"/>
  <c r="AY17" i="50"/>
  <c r="AZ17" i="50"/>
  <c r="BA17" i="50"/>
  <c r="BB17" i="50"/>
  <c r="BC17" i="50"/>
  <c r="BD17" i="50"/>
  <c r="BE17" i="50"/>
  <c r="BF17" i="50"/>
  <c r="BG17" i="50"/>
  <c r="BH17" i="50"/>
  <c r="BI17" i="50"/>
  <c r="BJ17" i="50"/>
  <c r="BK17" i="50"/>
  <c r="BL17" i="50"/>
  <c r="BM17" i="50"/>
  <c r="AQ18" i="50"/>
  <c r="AR18" i="50"/>
  <c r="AS18" i="50"/>
  <c r="AT18" i="50"/>
  <c r="AU18" i="50"/>
  <c r="AV18" i="50"/>
  <c r="AW18" i="50"/>
  <c r="AX18" i="50"/>
  <c r="AY18" i="50"/>
  <c r="AZ18" i="50"/>
  <c r="BA18" i="50"/>
  <c r="BB18" i="50"/>
  <c r="BC18" i="50"/>
  <c r="BD18" i="50"/>
  <c r="BE18" i="50"/>
  <c r="BF18" i="50"/>
  <c r="BG18" i="50"/>
  <c r="BH18" i="50"/>
  <c r="BI18" i="50"/>
  <c r="BJ18" i="50"/>
  <c r="BK18" i="50"/>
  <c r="BL18" i="50"/>
  <c r="BM18" i="50"/>
  <c r="AQ19" i="50"/>
  <c r="AR19" i="50"/>
  <c r="AS19" i="50"/>
  <c r="AT19" i="50"/>
  <c r="AU19" i="50"/>
  <c r="AV19" i="50"/>
  <c r="AW19" i="50"/>
  <c r="AX19" i="50"/>
  <c r="AY19" i="50"/>
  <c r="AZ19" i="50"/>
  <c r="BA19" i="50"/>
  <c r="BB19" i="50"/>
  <c r="BC19" i="50"/>
  <c r="BD19" i="50"/>
  <c r="BE19" i="50"/>
  <c r="BF19" i="50"/>
  <c r="BG19" i="50"/>
  <c r="BH19" i="50"/>
  <c r="BI19" i="50"/>
  <c r="BJ19" i="50"/>
  <c r="BK19" i="50"/>
  <c r="BL19" i="50"/>
  <c r="BM19" i="50"/>
  <c r="AQ20" i="50"/>
  <c r="AR20" i="50"/>
  <c r="AS20" i="50"/>
  <c r="AT20" i="50"/>
  <c r="AU20" i="50"/>
  <c r="AV20" i="50"/>
  <c r="AW20" i="50"/>
  <c r="AX20" i="50"/>
  <c r="AY20" i="50"/>
  <c r="AZ20" i="50"/>
  <c r="BA20" i="50"/>
  <c r="BB20" i="50"/>
  <c r="BC20" i="50"/>
  <c r="BD20" i="50"/>
  <c r="BE20" i="50"/>
  <c r="BF20" i="50"/>
  <c r="BG20" i="50"/>
  <c r="BH20" i="50"/>
  <c r="BI20" i="50"/>
  <c r="BJ20" i="50"/>
  <c r="BK20" i="50"/>
  <c r="BL20" i="50"/>
  <c r="BM20" i="50"/>
  <c r="AQ21" i="50"/>
  <c r="AR21" i="50"/>
  <c r="AS21" i="50"/>
  <c r="AT21" i="50"/>
  <c r="AU21" i="50"/>
  <c r="AV21" i="50"/>
  <c r="AW21" i="50"/>
  <c r="AX21" i="50"/>
  <c r="AY21" i="50"/>
  <c r="AZ21" i="50"/>
  <c r="BA21" i="50"/>
  <c r="BB21" i="50"/>
  <c r="BC21" i="50"/>
  <c r="BD21" i="50"/>
  <c r="BE21" i="50"/>
  <c r="BF21" i="50"/>
  <c r="BG21" i="50"/>
  <c r="BH21" i="50"/>
  <c r="BI21" i="50"/>
  <c r="BJ21" i="50"/>
  <c r="BK21" i="50"/>
  <c r="BL21" i="50"/>
  <c r="BM21" i="50"/>
  <c r="AP21" i="50"/>
  <c r="AP20" i="50"/>
  <c r="AP19" i="50"/>
  <c r="AP18" i="50"/>
  <c r="AP17" i="50"/>
  <c r="AP16" i="50"/>
  <c r="AP15" i="50"/>
  <c r="AP14" i="50"/>
  <c r="AP13" i="50"/>
  <c r="AP12" i="50"/>
  <c r="AP11" i="50"/>
  <c r="AL12" i="111"/>
  <c r="AK12" i="111"/>
  <c r="AR11" i="109"/>
  <c r="AT11" i="109"/>
  <c r="D3" i="114" s="1"/>
  <c r="D5" i="115" s="1"/>
  <c r="AU11" i="109"/>
  <c r="F3" i="114" s="1"/>
  <c r="AQ11" i="109"/>
  <c r="C11" i="109"/>
  <c r="E11" i="109"/>
  <c r="F11" i="109"/>
  <c r="B11" i="109"/>
  <c r="AK11" i="108"/>
  <c r="AL11" i="108"/>
  <c r="AN11" i="108"/>
  <c r="D2" i="114" s="1"/>
  <c r="D4" i="115" s="1"/>
  <c r="AO11" i="108"/>
  <c r="F2" i="114" s="1"/>
  <c r="B11" i="108"/>
  <c r="C11" i="108"/>
  <c r="E11" i="108"/>
  <c r="F11" i="108"/>
  <c r="AK10" i="107"/>
  <c r="X11" i="109"/>
  <c r="Y11" i="109"/>
  <c r="Z11" i="109"/>
  <c r="AA11" i="109"/>
  <c r="AB11" i="109"/>
  <c r="AC11" i="109"/>
  <c r="AD11" i="109"/>
  <c r="AE11" i="109"/>
  <c r="AF11" i="109"/>
  <c r="AG11" i="109"/>
  <c r="AH11" i="109"/>
  <c r="AI11" i="109"/>
  <c r="AJ11" i="109"/>
  <c r="C12" i="111"/>
  <c r="B12" i="111"/>
  <c r="V11" i="109"/>
  <c r="U11" i="109"/>
  <c r="AL10" i="107"/>
  <c r="AN10" i="107"/>
  <c r="AO10" i="107"/>
  <c r="AM12" i="111"/>
  <c r="B3" i="108"/>
  <c r="B2" i="107"/>
  <c r="D11" i="109" l="1"/>
  <c r="D11" i="108"/>
  <c r="AM10" i="107"/>
  <c r="W11" i="109"/>
  <c r="AS11" i="109"/>
  <c r="AM11" i="108"/>
  <c r="D12" i="111"/>
  <c r="R12" i="111"/>
  <c r="F23" i="115" s="1"/>
  <c r="Q12" i="111"/>
  <c r="F22" i="115" s="1"/>
  <c r="M12" i="111"/>
  <c r="AD10" i="107"/>
  <c r="AC10" i="107"/>
  <c r="AB10" i="107"/>
  <c r="AA10" i="107"/>
  <c r="Z10" i="107"/>
  <c r="X10" i="107"/>
  <c r="W10" i="107"/>
  <c r="V10" i="107"/>
  <c r="U10" i="107"/>
  <c r="T10" i="107"/>
  <c r="S10" i="107"/>
  <c r="R10" i="107"/>
  <c r="Q10" i="107"/>
  <c r="P10" i="107"/>
  <c r="O10" i="107"/>
  <c r="N10" i="107"/>
  <c r="M10" i="107"/>
  <c r="L10" i="107"/>
  <c r="K10" i="107"/>
  <c r="J10" i="107"/>
  <c r="I10" i="107"/>
  <c r="H10" i="107"/>
  <c r="G10" i="107"/>
  <c r="AJ8" i="110"/>
  <c r="B3" i="111"/>
  <c r="B3" i="110"/>
  <c r="Y10" i="107" l="1"/>
  <c r="AQ10" i="109"/>
  <c r="AQ6" i="109"/>
  <c r="U3" i="109"/>
  <c r="B3" i="109"/>
  <c r="H20" i="50" l="1"/>
  <c r="I20" i="50"/>
  <c r="J20" i="50"/>
  <c r="K20" i="50"/>
  <c r="L20" i="50"/>
  <c r="M20" i="50"/>
  <c r="N20" i="50"/>
  <c r="O20" i="50"/>
  <c r="P20" i="50"/>
  <c r="Q20" i="50"/>
  <c r="R20" i="50"/>
  <c r="S20" i="50"/>
  <c r="T20" i="50"/>
  <c r="U20" i="50"/>
  <c r="V20" i="50"/>
  <c r="W20" i="50"/>
  <c r="X20" i="50"/>
  <c r="Y20" i="50"/>
  <c r="Z20" i="50"/>
  <c r="AA20" i="50"/>
  <c r="AB20" i="50"/>
  <c r="AC20" i="50"/>
  <c r="AD20" i="50"/>
  <c r="H21" i="50"/>
  <c r="I21" i="50"/>
  <c r="J21" i="50"/>
  <c r="K21" i="50"/>
  <c r="L21" i="50"/>
  <c r="M21" i="50"/>
  <c r="N21" i="50"/>
  <c r="O21" i="50"/>
  <c r="P21" i="50"/>
  <c r="Q21" i="50"/>
  <c r="R21" i="50"/>
  <c r="S21" i="50"/>
  <c r="T21" i="50"/>
  <c r="U21" i="50"/>
  <c r="V21" i="50"/>
  <c r="W21" i="50"/>
  <c r="X21" i="50"/>
  <c r="Y21" i="50"/>
  <c r="Z21" i="50"/>
  <c r="AA21" i="50"/>
  <c r="AB21" i="50"/>
  <c r="AC21" i="50"/>
  <c r="AD21" i="50"/>
  <c r="G21" i="50"/>
  <c r="G20" i="50"/>
  <c r="H19" i="50"/>
  <c r="I19" i="50"/>
  <c r="J19" i="50"/>
  <c r="K19" i="50"/>
  <c r="L19" i="50"/>
  <c r="M19" i="50"/>
  <c r="N19" i="50"/>
  <c r="O19" i="50"/>
  <c r="P19" i="50"/>
  <c r="Q19" i="50"/>
  <c r="R19" i="50"/>
  <c r="S19" i="50"/>
  <c r="T19" i="50"/>
  <c r="U19" i="50"/>
  <c r="V19" i="50"/>
  <c r="W19" i="50"/>
  <c r="X19" i="50"/>
  <c r="Y19" i="50"/>
  <c r="Z19" i="50"/>
  <c r="AA19" i="50"/>
  <c r="AB19" i="50"/>
  <c r="AC19" i="50"/>
  <c r="AD19" i="50"/>
  <c r="G19" i="50"/>
  <c r="H18" i="50"/>
  <c r="P18" i="50"/>
  <c r="Q18" i="50"/>
  <c r="R18" i="50"/>
  <c r="AB18" i="50"/>
  <c r="AC18" i="50"/>
  <c r="H17" i="50"/>
  <c r="I17" i="50"/>
  <c r="J17" i="50"/>
  <c r="K17" i="50"/>
  <c r="L17" i="50"/>
  <c r="M17" i="50"/>
  <c r="N17" i="50"/>
  <c r="O17" i="50"/>
  <c r="P17" i="50"/>
  <c r="Q17" i="50"/>
  <c r="R17" i="50"/>
  <c r="S17" i="50"/>
  <c r="T17" i="50"/>
  <c r="U17" i="50"/>
  <c r="V17" i="50"/>
  <c r="W17" i="50"/>
  <c r="X17" i="50"/>
  <c r="Y17" i="50"/>
  <c r="Z17" i="50"/>
  <c r="AA17" i="50"/>
  <c r="AB17" i="50"/>
  <c r="AC17" i="50"/>
  <c r="AD17" i="50"/>
  <c r="G17" i="50"/>
  <c r="H14" i="50"/>
  <c r="I14" i="50"/>
  <c r="J14" i="50"/>
  <c r="K14" i="50"/>
  <c r="L14" i="50"/>
  <c r="M14" i="50"/>
  <c r="N14" i="50"/>
  <c r="O14" i="50"/>
  <c r="P14" i="50"/>
  <c r="Q14" i="50"/>
  <c r="R14" i="50"/>
  <c r="S14" i="50"/>
  <c r="T14" i="50"/>
  <c r="U14" i="50"/>
  <c r="V14" i="50"/>
  <c r="W14" i="50"/>
  <c r="X14" i="50"/>
  <c r="Y14" i="50"/>
  <c r="Z14" i="50"/>
  <c r="AA14" i="50"/>
  <c r="AB14" i="50"/>
  <c r="AC14" i="50"/>
  <c r="AD14" i="50"/>
  <c r="G14" i="50"/>
  <c r="H56" i="59"/>
  <c r="I18" i="50" s="1"/>
  <c r="I56" i="59"/>
  <c r="J18" i="50" s="1"/>
  <c r="J56" i="59"/>
  <c r="K18" i="50" s="1"/>
  <c r="K56" i="59"/>
  <c r="L18" i="50" s="1"/>
  <c r="L56" i="59"/>
  <c r="M18" i="50" s="1"/>
  <c r="M56" i="59"/>
  <c r="N18" i="50" s="1"/>
  <c r="N56" i="59"/>
  <c r="O18" i="50" s="1"/>
  <c r="O56" i="59"/>
  <c r="P56" i="59"/>
  <c r="Q56" i="59"/>
  <c r="R56" i="59"/>
  <c r="S18" i="50" s="1"/>
  <c r="S56" i="59"/>
  <c r="T18" i="50" s="1"/>
  <c r="T56" i="59"/>
  <c r="U18" i="50" s="1"/>
  <c r="U56" i="59"/>
  <c r="V18" i="50" s="1"/>
  <c r="V56" i="59"/>
  <c r="W18" i="50" s="1"/>
  <c r="W56" i="59"/>
  <c r="X18" i="50" s="1"/>
  <c r="X56" i="59"/>
  <c r="Y18" i="50" s="1"/>
  <c r="Y56" i="59"/>
  <c r="Z18" i="50" s="1"/>
  <c r="Z56" i="59"/>
  <c r="AA18" i="50" s="1"/>
  <c r="AA56" i="59"/>
  <c r="AB56" i="59"/>
  <c r="AC56" i="59"/>
  <c r="AD18" i="50" s="1"/>
  <c r="G56" i="59"/>
  <c r="F56" i="59"/>
  <c r="G18" i="50" s="1"/>
  <c r="F13" i="59"/>
  <c r="G11" i="50" s="1"/>
  <c r="B2" i="50"/>
  <c r="G27" i="59" l="1"/>
  <c r="G30" i="59" s="1"/>
  <c r="H13" i="50" s="1"/>
  <c r="H27" i="59"/>
  <c r="H30" i="59" s="1"/>
  <c r="I13" i="50" s="1"/>
  <c r="I27" i="59"/>
  <c r="I30" i="59" s="1"/>
  <c r="J13" i="50" s="1"/>
  <c r="J27" i="59"/>
  <c r="J30" i="59" s="1"/>
  <c r="K13" i="50" s="1"/>
  <c r="K27" i="59"/>
  <c r="K30" i="59" s="1"/>
  <c r="L13" i="50" s="1"/>
  <c r="L27" i="59"/>
  <c r="L30" i="59" s="1"/>
  <c r="M13" i="50" s="1"/>
  <c r="M27" i="59"/>
  <c r="M30" i="59" s="1"/>
  <c r="N13" i="50" s="1"/>
  <c r="N27" i="59"/>
  <c r="N30" i="59" s="1"/>
  <c r="O13" i="50" s="1"/>
  <c r="O27" i="59"/>
  <c r="O30" i="59" s="1"/>
  <c r="P13" i="50" s="1"/>
  <c r="P27" i="59"/>
  <c r="P30" i="59" s="1"/>
  <c r="Q13" i="50" s="1"/>
  <c r="Q27" i="59"/>
  <c r="Q30" i="59" s="1"/>
  <c r="R13" i="50" s="1"/>
  <c r="X13" i="52" s="1"/>
  <c r="R27" i="59"/>
  <c r="R30" i="59" s="1"/>
  <c r="S13" i="50" s="1"/>
  <c r="Y13" i="52" s="1"/>
  <c r="S27" i="59"/>
  <c r="S30" i="59" s="1"/>
  <c r="T13" i="50" s="1"/>
  <c r="T27" i="59"/>
  <c r="T30" i="59" s="1"/>
  <c r="U13" i="50" s="1"/>
  <c r="U27" i="59"/>
  <c r="U30" i="59" s="1"/>
  <c r="V13" i="50" s="1"/>
  <c r="AB13" i="52" s="1"/>
  <c r="V27" i="59"/>
  <c r="V30" i="59" s="1"/>
  <c r="W13" i="50" s="1"/>
  <c r="AC13" i="52" s="1"/>
  <c r="W27" i="59"/>
  <c r="W30" i="59" s="1"/>
  <c r="X13" i="50" s="1"/>
  <c r="X27" i="59"/>
  <c r="X30" i="59" s="1"/>
  <c r="Y13" i="50" s="1"/>
  <c r="Y27" i="59"/>
  <c r="Y30" i="59" s="1"/>
  <c r="Z13" i="50" s="1"/>
  <c r="Z27" i="59"/>
  <c r="Z30" i="59" s="1"/>
  <c r="AA13" i="50" s="1"/>
  <c r="AA27" i="59"/>
  <c r="AA30" i="59" s="1"/>
  <c r="AB13" i="50" s="1"/>
  <c r="AB27" i="59"/>
  <c r="AB30" i="59" s="1"/>
  <c r="AC13" i="50" s="1"/>
  <c r="AC27" i="59"/>
  <c r="AC30" i="59" s="1"/>
  <c r="AD13" i="50" s="1"/>
  <c r="AJ13" i="52" s="1"/>
  <c r="F27" i="59"/>
  <c r="F30" i="59" s="1"/>
  <c r="G13" i="50" s="1"/>
  <c r="G26" i="59"/>
  <c r="F26" i="59"/>
  <c r="H26" i="59"/>
  <c r="I26" i="59"/>
  <c r="J26" i="59"/>
  <c r="K26" i="59"/>
  <c r="L26" i="59"/>
  <c r="M26" i="59"/>
  <c r="N26" i="59"/>
  <c r="O26" i="59"/>
  <c r="P26" i="59"/>
  <c r="Q26" i="59"/>
  <c r="R26" i="59"/>
  <c r="S26" i="59"/>
  <c r="T26" i="59"/>
  <c r="U26" i="59"/>
  <c r="V26" i="59"/>
  <c r="W26" i="59"/>
  <c r="X26" i="59"/>
  <c r="Y26" i="59"/>
  <c r="Z26" i="59"/>
  <c r="AA26" i="59"/>
  <c r="AB26" i="59"/>
  <c r="AC26" i="59"/>
  <c r="AC18" i="59"/>
  <c r="G18" i="59"/>
  <c r="H18" i="59"/>
  <c r="I18" i="59"/>
  <c r="J18" i="59"/>
  <c r="K18" i="59"/>
  <c r="L18" i="59"/>
  <c r="M18" i="59"/>
  <c r="N18" i="59"/>
  <c r="O18" i="59"/>
  <c r="P18" i="59"/>
  <c r="Q18" i="59"/>
  <c r="R18" i="59"/>
  <c r="S18" i="59"/>
  <c r="T18" i="59"/>
  <c r="U18" i="59"/>
  <c r="V18" i="59"/>
  <c r="W18" i="59"/>
  <c r="X18" i="59"/>
  <c r="Y18" i="59"/>
  <c r="Z18" i="59"/>
  <c r="AA18" i="59"/>
  <c r="AB18" i="59"/>
  <c r="F18" i="59"/>
  <c r="X13" i="59"/>
  <c r="Y11" i="50" s="1"/>
  <c r="AK14" i="56"/>
  <c r="AL14" i="56"/>
  <c r="AK15" i="56"/>
  <c r="AL15" i="56"/>
  <c r="AM15" i="56"/>
  <c r="AK16" i="56"/>
  <c r="AL16" i="56"/>
  <c r="AK17" i="56"/>
  <c r="AL17" i="56"/>
  <c r="AK18" i="56"/>
  <c r="AL18" i="56"/>
  <c r="AK19" i="56"/>
  <c r="AL19" i="56"/>
  <c r="AK20" i="56"/>
  <c r="AL20" i="56"/>
  <c r="AK21" i="56"/>
  <c r="AL21" i="56"/>
  <c r="AM21" i="56"/>
  <c r="AK22" i="56"/>
  <c r="AL22" i="56"/>
  <c r="AM22" i="56"/>
  <c r="AK23" i="56"/>
  <c r="AL23" i="56"/>
  <c r="AM23" i="56"/>
  <c r="AL13" i="56"/>
  <c r="AK13" i="56"/>
  <c r="B13" i="56"/>
  <c r="R13" i="56"/>
  <c r="R14" i="56"/>
  <c r="R15" i="56"/>
  <c r="R16" i="56"/>
  <c r="R17" i="56"/>
  <c r="R19" i="56"/>
  <c r="R20" i="56"/>
  <c r="R23" i="56"/>
  <c r="Q14" i="56"/>
  <c r="Q15" i="56"/>
  <c r="Q16" i="56"/>
  <c r="Q17" i="56"/>
  <c r="Q18" i="56"/>
  <c r="Q19" i="56"/>
  <c r="Q20" i="56"/>
  <c r="Q21" i="56"/>
  <c r="R21" i="56" s="1"/>
  <c r="Q22" i="56"/>
  <c r="R22" i="56" s="1"/>
  <c r="Q23" i="56"/>
  <c r="M14" i="56"/>
  <c r="M15" i="56"/>
  <c r="M16" i="56"/>
  <c r="M17" i="56"/>
  <c r="M18" i="56"/>
  <c r="F89" i="1" s="1"/>
  <c r="M19" i="56"/>
  <c r="M20" i="56"/>
  <c r="M21" i="56"/>
  <c r="M22" i="56"/>
  <c r="M23" i="56"/>
  <c r="C13" i="56"/>
  <c r="C14" i="56"/>
  <c r="C15" i="56"/>
  <c r="D15" i="56"/>
  <c r="C16" i="56"/>
  <c r="C17" i="56"/>
  <c r="C18" i="56"/>
  <c r="C19" i="56"/>
  <c r="C20" i="56"/>
  <c r="C21" i="56"/>
  <c r="D21" i="56"/>
  <c r="C22" i="56"/>
  <c r="D22" i="56"/>
  <c r="C23" i="56"/>
  <c r="D23" i="56"/>
  <c r="B14" i="56"/>
  <c r="B15" i="56"/>
  <c r="B16" i="56"/>
  <c r="B17" i="56"/>
  <c r="B18" i="56"/>
  <c r="B19" i="56"/>
  <c r="B20" i="56"/>
  <c r="B21" i="56"/>
  <c r="B22" i="56"/>
  <c r="B23" i="56"/>
  <c r="B11" i="52"/>
  <c r="C12" i="1" s="1"/>
  <c r="AR11" i="52"/>
  <c r="AT11" i="52"/>
  <c r="D10" i="2" s="1"/>
  <c r="D12" i="1" s="1"/>
  <c r="AU11" i="52"/>
  <c r="F10" i="2" s="1"/>
  <c r="AR12" i="52"/>
  <c r="AT12" i="52"/>
  <c r="D11" i="2" s="1"/>
  <c r="D13" i="1" s="1"/>
  <c r="AR13" i="52"/>
  <c r="AS13" i="52"/>
  <c r="AT13" i="52"/>
  <c r="D12" i="2" s="1"/>
  <c r="D14" i="1" s="1"/>
  <c r="AU13" i="52"/>
  <c r="F12" i="2" s="1"/>
  <c r="AR14" i="52"/>
  <c r="AT14" i="52"/>
  <c r="D13" i="2" s="1"/>
  <c r="D15" i="1" s="1"/>
  <c r="AR15" i="52"/>
  <c r="AT15" i="52"/>
  <c r="D14" i="2" s="1"/>
  <c r="D16" i="1" s="1"/>
  <c r="AR16" i="52"/>
  <c r="AT16" i="52"/>
  <c r="D15" i="2" s="1"/>
  <c r="D17" i="1" s="1"/>
  <c r="AR17" i="52"/>
  <c r="AT17" i="52"/>
  <c r="D16" i="2" s="1"/>
  <c r="D18" i="1" s="1"/>
  <c r="AR18" i="52"/>
  <c r="AT18" i="52"/>
  <c r="D17" i="2" s="1"/>
  <c r="D19" i="1" s="1"/>
  <c r="AU18" i="52"/>
  <c r="F17" i="2" s="1"/>
  <c r="AR19" i="52"/>
  <c r="AS19" i="52"/>
  <c r="AT19" i="52"/>
  <c r="AU19" i="52"/>
  <c r="AR20" i="52"/>
  <c r="AS20" i="52"/>
  <c r="AT20" i="52"/>
  <c r="AU20" i="52"/>
  <c r="AR21" i="52"/>
  <c r="AS21" i="52"/>
  <c r="AT21" i="52"/>
  <c r="AU21" i="52"/>
  <c r="AQ12" i="52"/>
  <c r="AQ13" i="52"/>
  <c r="AQ14" i="52"/>
  <c r="AQ15" i="52"/>
  <c r="AQ16" i="52"/>
  <c r="AQ17" i="52"/>
  <c r="AQ18" i="52"/>
  <c r="AQ19" i="52"/>
  <c r="AQ20" i="52"/>
  <c r="AQ21" i="52"/>
  <c r="AQ11" i="52"/>
  <c r="V11" i="52"/>
  <c r="V12" i="52"/>
  <c r="V13" i="52"/>
  <c r="W13" i="52"/>
  <c r="V14" i="52"/>
  <c r="V15" i="52"/>
  <c r="V16" i="52"/>
  <c r="V17" i="52"/>
  <c r="V18" i="52"/>
  <c r="V19" i="52"/>
  <c r="W19" i="52"/>
  <c r="V20" i="52"/>
  <c r="W20" i="52"/>
  <c r="V21" i="52"/>
  <c r="W21" i="52"/>
  <c r="U12" i="52"/>
  <c r="U13" i="52"/>
  <c r="U14" i="52"/>
  <c r="U15" i="52"/>
  <c r="U16" i="52"/>
  <c r="U17" i="52"/>
  <c r="U18" i="52"/>
  <c r="U19" i="52"/>
  <c r="U20" i="52"/>
  <c r="U21" i="52"/>
  <c r="U11" i="52"/>
  <c r="C11" i="52"/>
  <c r="E11" i="52"/>
  <c r="F11" i="52"/>
  <c r="C12" i="52"/>
  <c r="E12" i="52"/>
  <c r="C13" i="52"/>
  <c r="D13" i="52"/>
  <c r="E13" i="52"/>
  <c r="F13" i="52"/>
  <c r="C14" i="52"/>
  <c r="E14" i="52"/>
  <c r="C15" i="52"/>
  <c r="E15" i="52"/>
  <c r="C16" i="52"/>
  <c r="E16" i="52"/>
  <c r="C17" i="52"/>
  <c r="E17" i="52"/>
  <c r="C18" i="52"/>
  <c r="E18" i="52"/>
  <c r="F18" i="52"/>
  <c r="C19" i="52"/>
  <c r="D19" i="52"/>
  <c r="E19" i="52"/>
  <c r="F19" i="52"/>
  <c r="C20" i="52"/>
  <c r="D20" i="52"/>
  <c r="E20" i="52"/>
  <c r="F20" i="52"/>
  <c r="C21" i="52"/>
  <c r="D21" i="52"/>
  <c r="E21" i="52"/>
  <c r="F21" i="52"/>
  <c r="B12" i="52"/>
  <c r="C13" i="1" s="1"/>
  <c r="B13" i="52"/>
  <c r="C14" i="1" s="1"/>
  <c r="B14" i="52"/>
  <c r="C15" i="1" s="1"/>
  <c r="B15" i="52"/>
  <c r="C16" i="1" s="1"/>
  <c r="B16" i="52"/>
  <c r="C17" i="1" s="1"/>
  <c r="B17" i="52"/>
  <c r="C18" i="1" s="1"/>
  <c r="B18" i="52"/>
  <c r="C19" i="1" s="1"/>
  <c r="B19" i="52"/>
  <c r="B20" i="52"/>
  <c r="B21" i="52"/>
  <c r="AL11" i="51"/>
  <c r="AN11" i="51"/>
  <c r="AO11" i="51"/>
  <c r="AL12" i="51"/>
  <c r="AN12" i="51"/>
  <c r="AL13" i="51"/>
  <c r="AM13" i="51"/>
  <c r="AN13" i="51"/>
  <c r="AO13" i="51"/>
  <c r="AL14" i="51"/>
  <c r="AN14" i="51"/>
  <c r="AL15" i="51"/>
  <c r="AN15" i="51"/>
  <c r="AL16" i="51"/>
  <c r="AN16" i="51"/>
  <c r="AL17" i="51"/>
  <c r="AN17" i="51"/>
  <c r="AL18" i="51"/>
  <c r="AN18" i="51"/>
  <c r="AO18" i="51"/>
  <c r="AL19" i="51"/>
  <c r="AM19" i="51"/>
  <c r="AN19" i="51"/>
  <c r="AO19" i="51"/>
  <c r="AL20" i="51"/>
  <c r="AM20" i="51"/>
  <c r="AN20" i="51"/>
  <c r="AO20" i="51"/>
  <c r="AL21" i="51"/>
  <c r="AM21" i="51"/>
  <c r="AN21" i="51"/>
  <c r="AO21" i="51"/>
  <c r="AK12" i="51"/>
  <c r="AK13" i="51"/>
  <c r="AK14" i="51"/>
  <c r="AK15" i="51"/>
  <c r="AK16" i="51"/>
  <c r="AK17" i="51"/>
  <c r="AK18" i="51"/>
  <c r="AK19" i="51"/>
  <c r="AK20" i="51"/>
  <c r="AK21" i="51"/>
  <c r="AK11" i="51"/>
  <c r="B11" i="51"/>
  <c r="C11" i="51"/>
  <c r="E11" i="51"/>
  <c r="F11" i="51"/>
  <c r="C12" i="51"/>
  <c r="E12" i="51"/>
  <c r="C13" i="51"/>
  <c r="D13" i="51"/>
  <c r="E13" i="51"/>
  <c r="F13" i="51"/>
  <c r="C14" i="51"/>
  <c r="E14" i="51"/>
  <c r="C15" i="51"/>
  <c r="E15" i="51"/>
  <c r="C16" i="51"/>
  <c r="E16" i="51"/>
  <c r="C17" i="51"/>
  <c r="E17" i="51"/>
  <c r="C18" i="51"/>
  <c r="E18" i="51"/>
  <c r="F18" i="51"/>
  <c r="C19" i="51"/>
  <c r="D19" i="51"/>
  <c r="E19" i="51"/>
  <c r="F19" i="51"/>
  <c r="C20" i="51"/>
  <c r="D20" i="51"/>
  <c r="E20" i="51"/>
  <c r="F20" i="51"/>
  <c r="C21" i="51"/>
  <c r="D21" i="51"/>
  <c r="E21" i="51"/>
  <c r="F21" i="51"/>
  <c r="B12" i="51"/>
  <c r="B13" i="51"/>
  <c r="B14" i="51"/>
  <c r="B15" i="51"/>
  <c r="B16" i="51"/>
  <c r="B17" i="51"/>
  <c r="B18" i="51"/>
  <c r="B19" i="51"/>
  <c r="B20" i="51"/>
  <c r="B21" i="51"/>
  <c r="AK12" i="50"/>
  <c r="AL12" i="50"/>
  <c r="AN12" i="50"/>
  <c r="AK13" i="50"/>
  <c r="AL13" i="50"/>
  <c r="AM13" i="50"/>
  <c r="AN13" i="50"/>
  <c r="AO13" i="50"/>
  <c r="AK14" i="50"/>
  <c r="AL14" i="50"/>
  <c r="AN14" i="50"/>
  <c r="AK15" i="50"/>
  <c r="AL15" i="50"/>
  <c r="AN15" i="50"/>
  <c r="AK16" i="50"/>
  <c r="AL16" i="50"/>
  <c r="AN16" i="50"/>
  <c r="AK17" i="50"/>
  <c r="AL17" i="50"/>
  <c r="AN17" i="50"/>
  <c r="AK18" i="50"/>
  <c r="AL18" i="50"/>
  <c r="AN18" i="50"/>
  <c r="AO18" i="50"/>
  <c r="AK19" i="50"/>
  <c r="AL19" i="50"/>
  <c r="AM19" i="50"/>
  <c r="AN19" i="50"/>
  <c r="AO19" i="50"/>
  <c r="AK20" i="50"/>
  <c r="AL20" i="50"/>
  <c r="AM20" i="50"/>
  <c r="AN20" i="50"/>
  <c r="AO20" i="50"/>
  <c r="AK21" i="50"/>
  <c r="AL21" i="50"/>
  <c r="AM21" i="50"/>
  <c r="AN21" i="50"/>
  <c r="AO21" i="50"/>
  <c r="AL11" i="50"/>
  <c r="AN11" i="50"/>
  <c r="AO11" i="50"/>
  <c r="AK11" i="50"/>
  <c r="Z13" i="52"/>
  <c r="AA13" i="52"/>
  <c r="AD13" i="52"/>
  <c r="AE13" i="52"/>
  <c r="AF13" i="52"/>
  <c r="AG13" i="52"/>
  <c r="AH13" i="52"/>
  <c r="AI13" i="52"/>
  <c r="X14" i="52"/>
  <c r="Y14" i="52"/>
  <c r="Z14" i="52"/>
  <c r="AA14" i="52"/>
  <c r="AB14" i="52"/>
  <c r="AC14" i="52"/>
  <c r="AD14" i="52"/>
  <c r="AE14" i="52"/>
  <c r="AF14" i="52"/>
  <c r="AG14" i="52"/>
  <c r="AH14" i="52"/>
  <c r="AI14" i="52"/>
  <c r="AJ14" i="52"/>
  <c r="X18" i="52"/>
  <c r="Y18" i="52"/>
  <c r="Z18" i="52"/>
  <c r="AA18" i="52"/>
  <c r="AB18" i="52"/>
  <c r="AC18" i="52"/>
  <c r="AD18" i="52"/>
  <c r="AE18" i="52"/>
  <c r="AF18" i="52"/>
  <c r="AG18" i="52"/>
  <c r="AH18" i="52"/>
  <c r="AI18" i="52"/>
  <c r="AJ18" i="52"/>
  <c r="X19" i="52"/>
  <c r="Y19" i="52"/>
  <c r="Z19" i="52"/>
  <c r="AA19" i="52"/>
  <c r="AB19" i="52"/>
  <c r="AC19" i="52"/>
  <c r="AD19" i="52"/>
  <c r="AE19" i="52"/>
  <c r="AF19" i="52"/>
  <c r="AG19" i="52"/>
  <c r="AH19" i="52"/>
  <c r="AI19" i="52"/>
  <c r="AJ19" i="52"/>
  <c r="X20" i="52"/>
  <c r="Y20" i="52"/>
  <c r="Z20" i="52"/>
  <c r="AA20" i="52"/>
  <c r="AB20" i="52"/>
  <c r="AC20" i="52"/>
  <c r="AD20" i="52"/>
  <c r="AE20" i="52"/>
  <c r="AF20" i="52"/>
  <c r="AG20" i="52"/>
  <c r="AH20" i="52"/>
  <c r="AI20" i="52"/>
  <c r="AJ20" i="52"/>
  <c r="X21" i="52"/>
  <c r="Y21" i="52"/>
  <c r="Z21" i="52"/>
  <c r="AA21" i="52"/>
  <c r="AB21" i="52"/>
  <c r="AC21" i="52"/>
  <c r="AD21" i="52"/>
  <c r="AE21" i="52"/>
  <c r="AF21" i="52"/>
  <c r="AG21" i="52"/>
  <c r="AH21" i="52"/>
  <c r="AI21" i="52"/>
  <c r="AJ21" i="52"/>
  <c r="AJ13" i="59"/>
  <c r="AC13" i="59"/>
  <c r="AD11" i="50" s="1"/>
  <c r="AB13" i="59"/>
  <c r="AC11" i="50" s="1"/>
  <c r="AA13" i="59"/>
  <c r="AB11" i="50" s="1"/>
  <c r="Z13" i="59"/>
  <c r="AA11" i="50" s="1"/>
  <c r="Y13" i="59"/>
  <c r="Z11" i="50" s="1"/>
  <c r="W13" i="59"/>
  <c r="X11" i="50" s="1"/>
  <c r="V13" i="59"/>
  <c r="W11" i="50" s="1"/>
  <c r="U13" i="59"/>
  <c r="V11" i="50" s="1"/>
  <c r="T13" i="59"/>
  <c r="U11" i="50" s="1"/>
  <c r="S13" i="59"/>
  <c r="T11" i="50" s="1"/>
  <c r="R13" i="59"/>
  <c r="S11" i="50" s="1"/>
  <c r="Q13" i="59"/>
  <c r="R11" i="50" s="1"/>
  <c r="P13" i="59"/>
  <c r="Q11" i="50" s="1"/>
  <c r="O13" i="59"/>
  <c r="P11" i="50" s="1"/>
  <c r="N13" i="59"/>
  <c r="O11" i="50" s="1"/>
  <c r="M13" i="59"/>
  <c r="N11" i="50" s="1"/>
  <c r="L13" i="59"/>
  <c r="M11" i="50" s="1"/>
  <c r="K13" i="59"/>
  <c r="L11" i="50" s="1"/>
  <c r="J13" i="59"/>
  <c r="K11" i="50" s="1"/>
  <c r="I13" i="59"/>
  <c r="J11" i="50" s="1"/>
  <c r="H13" i="59"/>
  <c r="G13" i="59"/>
  <c r="H11" i="50" s="1"/>
  <c r="AJ12" i="59"/>
  <c r="AJ11" i="59"/>
  <c r="AJ10" i="59"/>
  <c r="AJ9" i="59"/>
  <c r="U3" i="52"/>
  <c r="F113" i="1" l="1"/>
  <c r="R18" i="56"/>
  <c r="F121" i="1" s="1"/>
  <c r="E18" i="59"/>
  <c r="Q187" i="1"/>
  <c r="N19" i="59"/>
  <c r="O188" i="1" s="1"/>
  <c r="K19" i="59"/>
  <c r="L188" i="1" s="1"/>
  <c r="H19" i="59"/>
  <c r="I188" i="1" s="1"/>
  <c r="G19" i="59"/>
  <c r="H188" i="1" s="1"/>
  <c r="AC19" i="59"/>
  <c r="AD188" i="1" s="1"/>
  <c r="I11" i="50"/>
  <c r="I184" i="1"/>
  <c r="I12" i="50"/>
  <c r="AD17" i="52"/>
  <c r="L12" i="50"/>
  <c r="AA17" i="52"/>
  <c r="X17" i="52"/>
  <c r="AG17" i="52"/>
  <c r="O12" i="50"/>
  <c r="AC17" i="52"/>
  <c r="H12" i="50"/>
  <c r="Y17" i="52"/>
  <c r="AD12" i="50"/>
  <c r="AJ12" i="52" s="1"/>
  <c r="S19" i="59"/>
  <c r="J19" i="59"/>
  <c r="AA19" i="59"/>
  <c r="Y19" i="59"/>
  <c r="M19" i="59"/>
  <c r="X19" i="59"/>
  <c r="L19" i="59"/>
  <c r="AJ17" i="52"/>
  <c r="AB19" i="59"/>
  <c r="O19" i="59"/>
  <c r="U19" i="59"/>
  <c r="I19" i="59"/>
  <c r="F187" i="1" l="1"/>
  <c r="F19" i="59"/>
  <c r="Z19" i="59"/>
  <c r="W19" i="59"/>
  <c r="V19" i="59"/>
  <c r="T19" i="59"/>
  <c r="R19" i="59"/>
  <c r="Q19" i="59"/>
  <c r="P19" i="59"/>
  <c r="J12" i="50"/>
  <c r="J188" i="1"/>
  <c r="V12" i="50"/>
  <c r="AB12" i="52" s="1"/>
  <c r="V188" i="1"/>
  <c r="P12" i="50"/>
  <c r="P188" i="1"/>
  <c r="T12" i="50"/>
  <c r="T188" i="1"/>
  <c r="AC12" i="50"/>
  <c r="AI12" i="52" s="1"/>
  <c r="AC188" i="1"/>
  <c r="M12" i="50"/>
  <c r="M188" i="1"/>
  <c r="Y12" i="50"/>
  <c r="Y188" i="1"/>
  <c r="N12" i="50"/>
  <c r="N188" i="1"/>
  <c r="Z12" i="50"/>
  <c r="Z188" i="1"/>
  <c r="AB12" i="50"/>
  <c r="AH12" i="52" s="1"/>
  <c r="AB188" i="1"/>
  <c r="K12" i="50"/>
  <c r="K188" i="1"/>
  <c r="AF17" i="52"/>
  <c r="AF12" i="52"/>
  <c r="AH17" i="52"/>
  <c r="AB17" i="52"/>
  <c r="AI17" i="52"/>
  <c r="AE17" i="52"/>
  <c r="AE12" i="52"/>
  <c r="Z17" i="52"/>
  <c r="Z12" i="52"/>
  <c r="F14" i="50"/>
  <c r="D14" i="50"/>
  <c r="N18" i="2"/>
  <c r="N15" i="2"/>
  <c r="AC48" i="59"/>
  <c r="AB48" i="59"/>
  <c r="AA48" i="59"/>
  <c r="Z48" i="59"/>
  <c r="AA209" i="1" s="1"/>
  <c r="Y48" i="59"/>
  <c r="Z209" i="1" s="1"/>
  <c r="X48" i="59"/>
  <c r="W48" i="59"/>
  <c r="V48" i="59"/>
  <c r="U48" i="59"/>
  <c r="T48" i="59"/>
  <c r="S48" i="59"/>
  <c r="R48" i="59"/>
  <c r="Q48" i="59"/>
  <c r="P48" i="59"/>
  <c r="O48" i="59"/>
  <c r="N48" i="59"/>
  <c r="O209" i="1" s="1"/>
  <c r="M48" i="59"/>
  <c r="L48" i="59"/>
  <c r="L49" i="59" s="1"/>
  <c r="M16" i="50" s="1"/>
  <c r="K48" i="59"/>
  <c r="K49" i="59" s="1"/>
  <c r="J48" i="59"/>
  <c r="J49" i="59" s="1"/>
  <c r="I48" i="59"/>
  <c r="I49" i="59" s="1"/>
  <c r="H48" i="59"/>
  <c r="H49" i="59" s="1"/>
  <c r="G48" i="59"/>
  <c r="G49" i="59" s="1"/>
  <c r="F48" i="59"/>
  <c r="F49" i="59" s="1"/>
  <c r="AC40" i="59"/>
  <c r="AB40" i="59"/>
  <c r="AC15" i="50" s="1"/>
  <c r="AI15" i="52" s="1"/>
  <c r="AA40" i="59"/>
  <c r="Z40" i="59"/>
  <c r="AA15" i="50" s="1"/>
  <c r="AG15" i="52" s="1"/>
  <c r="Y40" i="59"/>
  <c r="X40" i="59"/>
  <c r="Y15" i="50" s="1"/>
  <c r="AE15" i="52" s="1"/>
  <c r="W40" i="59"/>
  <c r="X15" i="50" s="1"/>
  <c r="AD15" i="52" s="1"/>
  <c r="V40" i="59"/>
  <c r="W15" i="50" s="1"/>
  <c r="AC15" i="52" s="1"/>
  <c r="U40" i="59"/>
  <c r="V15" i="50" s="1"/>
  <c r="AB15" i="52" s="1"/>
  <c r="T40" i="59"/>
  <c r="U15" i="50" s="1"/>
  <c r="AA15" i="52" s="1"/>
  <c r="S40" i="59"/>
  <c r="T15" i="50" s="1"/>
  <c r="Z15" i="52" s="1"/>
  <c r="R40" i="59"/>
  <c r="Q40" i="59"/>
  <c r="R15" i="50" s="1"/>
  <c r="X15" i="52" s="1"/>
  <c r="P40" i="59"/>
  <c r="Q15" i="50" s="1"/>
  <c r="O40" i="59"/>
  <c r="P15" i="50" s="1"/>
  <c r="N40" i="59"/>
  <c r="O15" i="50" s="1"/>
  <c r="M40" i="59"/>
  <c r="N15" i="50" s="1"/>
  <c r="L40" i="59"/>
  <c r="M15" i="50" s="1"/>
  <c r="K40" i="59"/>
  <c r="L15" i="50" s="1"/>
  <c r="J40" i="59"/>
  <c r="K15" i="50" s="1"/>
  <c r="I40" i="59"/>
  <c r="J15" i="50" s="1"/>
  <c r="H40" i="59"/>
  <c r="I15" i="50" s="1"/>
  <c r="G40" i="59"/>
  <c r="H15" i="50" s="1"/>
  <c r="F40" i="59"/>
  <c r="G15" i="50" s="1"/>
  <c r="AH11" i="52"/>
  <c r="AE11" i="52"/>
  <c r="AD11" i="52"/>
  <c r="AC11" i="52"/>
  <c r="AB11" i="52"/>
  <c r="AA11" i="52"/>
  <c r="Z11" i="52"/>
  <c r="Y11" i="52"/>
  <c r="X11" i="52"/>
  <c r="AE2" i="59"/>
  <c r="AG2" i="59" s="1"/>
  <c r="Q13" i="56"/>
  <c r="M13" i="56"/>
  <c r="AQ10" i="52"/>
  <c r="AQ6" i="52"/>
  <c r="N4" i="2"/>
  <c r="N3" i="2"/>
  <c r="AK10" i="51"/>
  <c r="AK6" i="51"/>
  <c r="D18" i="50"/>
  <c r="F17" i="50"/>
  <c r="D17" i="50"/>
  <c r="F16" i="50"/>
  <c r="D16" i="50"/>
  <c r="F15" i="50"/>
  <c r="D15" i="50"/>
  <c r="F12" i="50"/>
  <c r="D12" i="50"/>
  <c r="D11" i="50"/>
  <c r="AK10" i="50"/>
  <c r="B60" i="46"/>
  <c r="B3" i="51"/>
  <c r="B3" i="59"/>
  <c r="B3" i="56"/>
  <c r="B3" i="52"/>
  <c r="O49" i="59" l="1"/>
  <c r="P209" i="1"/>
  <c r="P49" i="59"/>
  <c r="Q210" i="1" s="1"/>
  <c r="Q209" i="1"/>
  <c r="Q49" i="59"/>
  <c r="R210" i="1" s="1"/>
  <c r="R209" i="1"/>
  <c r="R49" i="59"/>
  <c r="S210" i="1" s="1"/>
  <c r="S209" i="1"/>
  <c r="S49" i="59"/>
  <c r="T210" i="1" s="1"/>
  <c r="T209" i="1"/>
  <c r="T49" i="59"/>
  <c r="U209" i="1"/>
  <c r="U49" i="59"/>
  <c r="V210" i="1" s="1"/>
  <c r="V209" i="1"/>
  <c r="V49" i="59"/>
  <c r="W210" i="1" s="1"/>
  <c r="W209" i="1"/>
  <c r="W49" i="59"/>
  <c r="X210" i="1" s="1"/>
  <c r="X209" i="1"/>
  <c r="X49" i="59"/>
  <c r="Y209" i="1"/>
  <c r="AA49" i="59"/>
  <c r="AB210" i="1" s="1"/>
  <c r="AB209" i="1"/>
  <c r="AB49" i="59"/>
  <c r="AC210" i="1" s="1"/>
  <c r="AC209" i="1"/>
  <c r="AC49" i="59"/>
  <c r="AD210" i="1" s="1"/>
  <c r="AD209" i="1"/>
  <c r="Q188" i="1"/>
  <c r="Q12" i="50"/>
  <c r="R188" i="1"/>
  <c r="R12" i="50"/>
  <c r="X12" i="52" s="1"/>
  <c r="S188" i="1"/>
  <c r="S12" i="50"/>
  <c r="Y12" i="52" s="1"/>
  <c r="U188" i="1"/>
  <c r="U12" i="50"/>
  <c r="AA12" i="52" s="1"/>
  <c r="W188" i="1"/>
  <c r="W12" i="50"/>
  <c r="AC12" i="52" s="1"/>
  <c r="X188" i="1"/>
  <c r="X12" i="50"/>
  <c r="AD12" i="52" s="1"/>
  <c r="AA188" i="1"/>
  <c r="AA12" i="50"/>
  <c r="AG12" i="52" s="1"/>
  <c r="G12" i="50"/>
  <c r="G188" i="1"/>
  <c r="I16" i="50"/>
  <c r="I210" i="1"/>
  <c r="K16" i="50"/>
  <c r="W16" i="50"/>
  <c r="AC16" i="52" s="1"/>
  <c r="X16" i="50"/>
  <c r="AD16" i="52" s="1"/>
  <c r="J16" i="50"/>
  <c r="V16" i="50"/>
  <c r="AB16" i="52" s="1"/>
  <c r="L16" i="50"/>
  <c r="Z15" i="50"/>
  <c r="AF15" i="52" s="1"/>
  <c r="AB15" i="50"/>
  <c r="AH15" i="52" s="1"/>
  <c r="AB16" i="50"/>
  <c r="AH16" i="52" s="1"/>
  <c r="Q16" i="50"/>
  <c r="AC16" i="50"/>
  <c r="AI16" i="52" s="1"/>
  <c r="AD15" i="50"/>
  <c r="AJ15" i="52" s="1"/>
  <c r="R16" i="50"/>
  <c r="X16" i="52" s="1"/>
  <c r="AD16" i="50"/>
  <c r="AJ16" i="52" s="1"/>
  <c r="S15" i="50"/>
  <c r="Y15" i="52" s="1"/>
  <c r="G16" i="50"/>
  <c r="S16" i="50"/>
  <c r="Y16" i="52" s="1"/>
  <c r="H16" i="50"/>
  <c r="T16" i="50"/>
  <c r="Z16" i="52" s="1"/>
  <c r="AM17" i="56"/>
  <c r="D15" i="51"/>
  <c r="W15" i="52"/>
  <c r="D17" i="56"/>
  <c r="D15" i="52"/>
  <c r="AS15" i="52"/>
  <c r="AM15" i="51"/>
  <c r="AM15" i="50"/>
  <c r="D16" i="51"/>
  <c r="W16" i="52"/>
  <c r="AM16" i="51"/>
  <c r="AM16" i="50"/>
  <c r="AM18" i="56"/>
  <c r="D18" i="56"/>
  <c r="D16" i="52"/>
  <c r="AS16" i="52"/>
  <c r="D12" i="51"/>
  <c r="D12" i="52"/>
  <c r="AS12" i="52"/>
  <c r="W12" i="52"/>
  <c r="AM12" i="51"/>
  <c r="AM12" i="50"/>
  <c r="AM14" i="56"/>
  <c r="D14" i="56"/>
  <c r="W14" i="52"/>
  <c r="AM16" i="56"/>
  <c r="D16" i="56"/>
  <c r="D14" i="52"/>
  <c r="AS14" i="52"/>
  <c r="AM14" i="51"/>
  <c r="D14" i="51"/>
  <c r="AM14" i="50"/>
  <c r="AM20" i="56"/>
  <c r="D20" i="56"/>
  <c r="D18" i="52"/>
  <c r="AS18" i="52"/>
  <c r="AM18" i="51"/>
  <c r="D18" i="51"/>
  <c r="W18" i="52"/>
  <c r="AM18" i="50"/>
  <c r="D17" i="52"/>
  <c r="AS17" i="52"/>
  <c r="AM17" i="51"/>
  <c r="AM19" i="56"/>
  <c r="D19" i="56"/>
  <c r="D17" i="51"/>
  <c r="W17" i="52"/>
  <c r="AM17" i="50"/>
  <c r="AM11" i="51"/>
  <c r="W11" i="52"/>
  <c r="D11" i="51"/>
  <c r="D11" i="52"/>
  <c r="AS11" i="52"/>
  <c r="AM11" i="50"/>
  <c r="D13" i="56"/>
  <c r="AM13" i="56"/>
  <c r="F15" i="52"/>
  <c r="F15" i="51"/>
  <c r="AU15" i="52"/>
  <c r="F14" i="2" s="1"/>
  <c r="AO15" i="50"/>
  <c r="AO15" i="51"/>
  <c r="AO16" i="50"/>
  <c r="F16" i="52"/>
  <c r="F16" i="51"/>
  <c r="AU16" i="52"/>
  <c r="F15" i="2" s="1"/>
  <c r="AO16" i="51"/>
  <c r="AO17" i="51"/>
  <c r="AU17" i="52"/>
  <c r="F16" i="2" s="1"/>
  <c r="AO17" i="50"/>
  <c r="F17" i="51"/>
  <c r="F17" i="52"/>
  <c r="F12" i="52"/>
  <c r="F12" i="51"/>
  <c r="AO12" i="50"/>
  <c r="AU12" i="52"/>
  <c r="F11" i="2" s="1"/>
  <c r="AO12" i="51"/>
  <c r="AO14" i="51"/>
  <c r="AU14" i="52"/>
  <c r="F13" i="2" s="1"/>
  <c r="F14" i="51"/>
  <c r="AO14" i="50"/>
  <c r="F14" i="52"/>
  <c r="AG11" i="52"/>
  <c r="AI11" i="52"/>
  <c r="AJ11" i="52"/>
  <c r="AF11" i="52"/>
  <c r="N32" i="2"/>
  <c r="N26" i="2"/>
  <c r="N25" i="2"/>
  <c r="N31" i="2"/>
  <c r="N6" i="2"/>
  <c r="N24" i="2"/>
  <c r="N20" i="2"/>
  <c r="N38" i="2"/>
  <c r="N9" i="2"/>
  <c r="N12" i="2"/>
  <c r="N34" i="2"/>
  <c r="N40" i="2"/>
  <c r="N30" i="2"/>
  <c r="N5" i="2"/>
  <c r="N28" i="2"/>
  <c r="N37" i="2"/>
  <c r="N22" i="2"/>
  <c r="N19" i="2"/>
  <c r="N7" i="2"/>
  <c r="N11" i="2"/>
  <c r="N36" i="2"/>
  <c r="N17" i="2"/>
  <c r="N27" i="2"/>
  <c r="N49" i="59"/>
  <c r="O210" i="1" s="1"/>
  <c r="Z49" i="59"/>
  <c r="N33" i="2"/>
  <c r="N39" i="2"/>
  <c r="N21" i="2"/>
  <c r="M49" i="59"/>
  <c r="N16" i="50" s="1"/>
  <c r="Y49" i="59"/>
  <c r="N16" i="2"/>
  <c r="N10" i="2"/>
  <c r="N29" i="2"/>
  <c r="N35" i="2"/>
  <c r="N41" i="2"/>
  <c r="N23" i="2"/>
  <c r="N13" i="2"/>
  <c r="N14" i="2"/>
  <c r="N8" i="2"/>
  <c r="Z16" i="50" l="1"/>
  <c r="AF16" i="52" s="1"/>
  <c r="Z210" i="1"/>
  <c r="AA16" i="50"/>
  <c r="AG16" i="52" s="1"/>
  <c r="AA210" i="1"/>
  <c r="Y16" i="50"/>
  <c r="AE16" i="52" s="1"/>
  <c r="Y210" i="1"/>
  <c r="U16" i="50"/>
  <c r="AA16" i="52" s="1"/>
  <c r="U210" i="1"/>
  <c r="P16" i="50"/>
  <c r="P210" i="1"/>
  <c r="O16" i="50"/>
  <c r="N2" i="2" l="1"/>
</calcChain>
</file>

<file path=xl/sharedStrings.xml><?xml version="1.0" encoding="utf-8"?>
<sst xmlns="http://schemas.openxmlformats.org/spreadsheetml/2006/main" count="3530" uniqueCount="605">
  <si>
    <t>Price Review 2024 (PR24) Business plan tables - Version 8: Additional Tables ADD22 and ADD23</t>
  </si>
  <si>
    <t xml:space="preserve">Introduction </t>
  </si>
  <si>
    <r>
      <rPr>
        <sz val="11"/>
        <color rgb="FF000000"/>
        <rFont val="Arial"/>
        <family val="2"/>
      </rPr>
      <t xml:space="preserve">Companies should use this template to submit the additional business plan tables data for ADD22 and ADD23 alongside their draft determination representations. Please see the </t>
    </r>
    <r>
      <rPr>
        <b/>
        <sz val="11"/>
        <color rgb="FF000000"/>
        <rFont val="Arial"/>
        <family val="2"/>
      </rPr>
      <t>'PR24 business plan table guidance part 13; New tables for Draft Determination representations</t>
    </r>
    <r>
      <rPr>
        <sz val="11"/>
        <color rgb="FF000000"/>
        <rFont val="Arial"/>
        <family val="2"/>
      </rPr>
      <t xml:space="preserve">' for further details on using this template. 
</t>
    </r>
    <r>
      <rPr>
        <b/>
        <sz val="11"/>
        <color rgb="FF000000"/>
        <rFont val="Arial"/>
        <family val="2"/>
      </rPr>
      <t xml:space="preserve">ADD22
</t>
    </r>
    <r>
      <rPr>
        <sz val="11"/>
        <color rgb="FF000000"/>
        <rFont val="Arial"/>
        <family val="2"/>
      </rPr>
      <t xml:space="preserve">We are collecting data on the bespoke performance commitments that we decide to progress at  our draft determinations. We will use the data to set performance commitment levels and ODI rates. These data tables require an equivalent level of detail to the data requested in OUT1, OUT2, OUT3, OUT7 and OUT10.
</t>
    </r>
    <r>
      <rPr>
        <b/>
        <sz val="11"/>
        <color rgb="FF000000"/>
        <rFont val="Arial"/>
        <family val="2"/>
      </rPr>
      <t xml:space="preserve">ADD23
</t>
    </r>
    <r>
      <rPr>
        <sz val="11"/>
        <color rgb="FF000000"/>
        <rFont val="Arial"/>
        <family val="2"/>
      </rPr>
      <t>We are collecting data on the new common performance commitment on severe water supply interruptions. We will use the data to set performance commitment levels and ODI rates. These tables require an equivalent level of detail to the data requested in OUT1, OUT2, OUT3, OUT4 and OUT7.</t>
    </r>
  </si>
  <si>
    <t>Data validation checks</t>
  </si>
  <si>
    <t>Affinity Water</t>
  </si>
  <si>
    <t>Select company from drop down list</t>
  </si>
  <si>
    <t>1: ADD22</t>
  </si>
  <si>
    <t>Table Description</t>
  </si>
  <si>
    <t>ADD22a</t>
  </si>
  <si>
    <t>Overall outcome performance - Bespoke performance commitments</t>
  </si>
  <si>
    <t>ADD22b</t>
  </si>
  <si>
    <t>Outcome performance from base expenditure - Bespoke performance commitments</t>
  </si>
  <si>
    <t>ADD22c</t>
  </si>
  <si>
    <t>Outcome performance from enhancement expenditure - Bespoke performance commitments</t>
  </si>
  <si>
    <t>ADD22d</t>
  </si>
  <si>
    <t>Outcome performance - ODIs (financial); Bespoke performance commitments</t>
  </si>
  <si>
    <t>ADD22e</t>
  </si>
  <si>
    <t>Underlying calculations for bespoke performance commitments</t>
  </si>
  <si>
    <t>2: ADD23</t>
  </si>
  <si>
    <t>ADD23a</t>
  </si>
  <si>
    <t>Overall outcome performance - Severe water supply interruptions common PC</t>
  </si>
  <si>
    <t>ADD23b</t>
  </si>
  <si>
    <t>ADD23c</t>
  </si>
  <si>
    <t>Outcome performance from enhancement expenditure - Severe water supply interruptions common PC</t>
  </si>
  <si>
    <t>ADD23d</t>
  </si>
  <si>
    <t>Underlying calculations for severe water supply interruptions common PC</t>
  </si>
  <si>
    <t>ADD23e</t>
  </si>
  <si>
    <t>Outcome performance - ODIs (financial)</t>
  </si>
  <si>
    <t>Lists</t>
  </si>
  <si>
    <t>Fountain name</t>
  </si>
  <si>
    <t>Name</t>
  </si>
  <si>
    <t>Acronym</t>
  </si>
  <si>
    <t>WaSC or Woc</t>
  </si>
  <si>
    <t>Select company</t>
  </si>
  <si>
    <t>XXX</t>
  </si>
  <si>
    <t>WaSC</t>
  </si>
  <si>
    <t>AFW</t>
  </si>
  <si>
    <t>WoC</t>
  </si>
  <si>
    <t>Anglian Water Services</t>
  </si>
  <si>
    <t>Anglian Water</t>
  </si>
  <si>
    <t>ANH</t>
  </si>
  <si>
    <t>Bristol Water plc</t>
  </si>
  <si>
    <t>Bristol Water</t>
  </si>
  <si>
    <t>BRL</t>
  </si>
  <si>
    <t>Dwr Cymru Cyfyngedig (Welsh)</t>
  </si>
  <si>
    <t>Dŵr Cymru</t>
  </si>
  <si>
    <t>WSH</t>
  </si>
  <si>
    <t>Hafren Dyfrdwy Cyfyngedig</t>
  </si>
  <si>
    <t>Hafren Dyfrdwy</t>
  </si>
  <si>
    <t>HDD</t>
  </si>
  <si>
    <t>Northumbrian Water Ltd</t>
  </si>
  <si>
    <t>Northumbrian Water</t>
  </si>
  <si>
    <t>NES</t>
  </si>
  <si>
    <t>Portsmouth Water Ltd</t>
  </si>
  <si>
    <t>Portsmouth Water</t>
  </si>
  <si>
    <t>PRT</t>
  </si>
  <si>
    <t>Severn Trent Water Ltd (England)</t>
  </si>
  <si>
    <t>Severn Trent Water</t>
  </si>
  <si>
    <t>SVE</t>
  </si>
  <si>
    <t>South East Water Ltd</t>
  </si>
  <si>
    <t>South East Water</t>
  </si>
  <si>
    <t>SEW</t>
  </si>
  <si>
    <t>South Staffordshire Cambridge</t>
  </si>
  <si>
    <t>South Staffordshire Water</t>
  </si>
  <si>
    <t>SSC</t>
  </si>
  <si>
    <t>South West Water (including Bournemouth)</t>
  </si>
  <si>
    <t>South West Water</t>
  </si>
  <si>
    <t>SWB</t>
  </si>
  <si>
    <t>South West Water(including Bournemouth and Bristol)</t>
  </si>
  <si>
    <t xml:space="preserve">South West Bournemouth </t>
  </si>
  <si>
    <t>SBB</t>
  </si>
  <si>
    <t>Southern Water Services Ltd</t>
  </si>
  <si>
    <t>Southern Water</t>
  </si>
  <si>
    <t>SRN</t>
  </si>
  <si>
    <t>Sutton &amp; East Surrey Water Ltd</t>
  </si>
  <si>
    <t>Sutton &amp; East Surrey Water</t>
  </si>
  <si>
    <t>SES</t>
  </si>
  <si>
    <t>Bazalgette Tunnel Ltd (Tideway)</t>
  </si>
  <si>
    <t>BTL</t>
  </si>
  <si>
    <t>Thames Water Utilities Ltd</t>
  </si>
  <si>
    <t>Thames Water</t>
  </si>
  <si>
    <t>TMS</t>
  </si>
  <si>
    <t>United Utilities Water Plc</t>
  </si>
  <si>
    <t>United Utilities Water</t>
  </si>
  <si>
    <t>NWT</t>
  </si>
  <si>
    <t>Wessex Water Services Ltd</t>
  </si>
  <si>
    <t>Wessex Water</t>
  </si>
  <si>
    <t>WSX</t>
  </si>
  <si>
    <t>Yorkshire Water Services Ltd</t>
  </si>
  <si>
    <t>Yorkshire Water</t>
  </si>
  <si>
    <t>YKY</t>
  </si>
  <si>
    <t>The colours mentioned in these rules are specified to have the following RGB values:</t>
  </si>
  <si>
    <t xml:space="preserve"> - Yellow: 255,239,202</t>
  </si>
  <si>
    <t xml:space="preserve"> - Blue: 132,206,255</t>
  </si>
  <si>
    <t xml:space="preserve"> - Pink: 255,132,211</t>
  </si>
  <si>
    <t>ADD22A</t>
  </si>
  <si>
    <t>Ofwat Bon Numbers</t>
  </si>
  <si>
    <t>Line description</t>
  </si>
  <si>
    <t>PC reference</t>
  </si>
  <si>
    <t>Company reference</t>
  </si>
  <si>
    <t>Units</t>
  </si>
  <si>
    <t>DPs</t>
  </si>
  <si>
    <t xml:space="preserve">Performance level </t>
  </si>
  <si>
    <t>PR24 BP reference</t>
  </si>
  <si>
    <t>RAG 4 reference</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</si>
  <si>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</si>
  <si>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</si>
  <si>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</si>
  <si>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</si>
  <si>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</si>
  <si>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</si>
  <si>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</si>
  <si>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</si>
  <si>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</si>
  <si>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</si>
  <si>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</si>
  <si>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</si>
  <si>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</si>
  <si>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</si>
  <si>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</si>
  <si>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</si>
  <si>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</si>
  <si>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</si>
  <si>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</si>
  <si>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</si>
  <si>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</si>
  <si>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</si>
  <si>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</si>
  <si>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2034-35</t>
  </si>
  <si>
    <t>Bespoke PCs</t>
  </si>
  <si>
    <t>Capital carbon</t>
  </si>
  <si>
    <t>PR24_CC</t>
  </si>
  <si>
    <t>%</t>
  </si>
  <si>
    <t>ADD22a.1</t>
  </si>
  <si>
    <t>Embodied greenhouse gas emissions [SWB]</t>
  </si>
  <si>
    <t>PR24_EGG_SWB</t>
  </si>
  <si>
    <t>ADD22a.2</t>
  </si>
  <si>
    <t>Embodied greenhouse gas emissions [UUW]</t>
  </si>
  <si>
    <t>PR24_EGG_UUW</t>
  </si>
  <si>
    <t>ADD22a.3</t>
  </si>
  <si>
    <t>Lead pipe replacement</t>
  </si>
  <si>
    <t>PR24_LEAD</t>
  </si>
  <si>
    <t>Number</t>
  </si>
  <si>
    <t>ADD22a.4</t>
  </si>
  <si>
    <t>Lower carbon concrete</t>
  </si>
  <si>
    <t>PR24_LCC</t>
  </si>
  <si>
    <t>ADD22a.5</t>
  </si>
  <si>
    <t>Low pressure</t>
  </si>
  <si>
    <t>PR24_LPR</t>
  </si>
  <si>
    <t>Time</t>
  </si>
  <si>
    <t>ADD22a.6</t>
  </si>
  <si>
    <t>Streetworks collaboration</t>
  </si>
  <si>
    <t>PR24_SWC</t>
  </si>
  <si>
    <t>ADD22a.7</t>
  </si>
  <si>
    <t>Wonderful Windermere</t>
  </si>
  <si>
    <t>PR24_WW</t>
  </si>
  <si>
    <t>Kg</t>
  </si>
  <si>
    <t>ADD22a.8</t>
  </si>
  <si>
    <t>Embedded greenhouse gas emissions [AFW]</t>
  </si>
  <si>
    <t>ADD22a.9</t>
  </si>
  <si>
    <t>Bespoke PC 2</t>
  </si>
  <si>
    <t>ADD22a.10</t>
  </si>
  <si>
    <t>Bespoke PC 3</t>
  </si>
  <si>
    <t>ADD22a.11</t>
  </si>
  <si>
    <t>ADD22B</t>
  </si>
  <si>
    <t>ADD22B.1</t>
  </si>
  <si>
    <t>ADD22B_01_PR24</t>
  </si>
  <si>
    <t>ADD22B.2</t>
  </si>
  <si>
    <t>ADD22B_02_PR24</t>
  </si>
  <si>
    <t>ADD22B.3</t>
  </si>
  <si>
    <t>ADD22B_03_PR24</t>
  </si>
  <si>
    <t>ADD22B.4</t>
  </si>
  <si>
    <t>ADD22B_04_PR24</t>
  </si>
  <si>
    <t>ADD22B.5</t>
  </si>
  <si>
    <t>ADD22B_05_PR24</t>
  </si>
  <si>
    <t>ADD22B.6</t>
  </si>
  <si>
    <t>ADD22B_06_PR24</t>
  </si>
  <si>
    <t>ADD22B.7</t>
  </si>
  <si>
    <t>ADD22B_07_PR24</t>
  </si>
  <si>
    <t>ADD22B.8</t>
  </si>
  <si>
    <t>ADD22B_08_PR24</t>
  </si>
  <si>
    <t>ADD22B.9</t>
  </si>
  <si>
    <t>ADD22B.10</t>
  </si>
  <si>
    <t>ADD22B.11</t>
  </si>
  <si>
    <t>ADD22C</t>
  </si>
  <si>
    <t>Performance level</t>
  </si>
  <si>
    <t>Check that the sum of the performance from base and performance from enhancement matches total performance</t>
  </si>
  <si>
    <t>ADD22C.1</t>
  </si>
  <si>
    <t>ADD22C_01_PR24</t>
  </si>
  <si>
    <t>ADD22C.2</t>
  </si>
  <si>
    <t>ADD22C_02_PR24</t>
  </si>
  <si>
    <t>ADD22C.3</t>
  </si>
  <si>
    <t>ADD22C_03_PR24</t>
  </si>
  <si>
    <t>ADD22C.4</t>
  </si>
  <si>
    <t>ADD22C_04_PR24</t>
  </si>
  <si>
    <t>ADD22C.5</t>
  </si>
  <si>
    <t>ADD22C_05_PR24</t>
  </si>
  <si>
    <t>ADD22C.6</t>
  </si>
  <si>
    <t>ADD22C_06_PR24</t>
  </si>
  <si>
    <t>ADD22C.7</t>
  </si>
  <si>
    <t>ADD22C_07_PR24</t>
  </si>
  <si>
    <t>ADD22C.8</t>
  </si>
  <si>
    <t>ADD22C_08_PR24</t>
  </si>
  <si>
    <t>ADD22C.9</t>
  </si>
  <si>
    <t>ADD22C.10</t>
  </si>
  <si>
    <t>ADD22C.11</t>
  </si>
  <si>
    <t>ADD22D</t>
  </si>
  <si>
    <t>Price control allocation</t>
  </si>
  <si>
    <t>Marginal benefits (£m)</t>
  </si>
  <si>
    <t>Benefit sharing factor (%)</t>
  </si>
  <si>
    <t>Standard outperformance rate (£m)</t>
  </si>
  <si>
    <t>Standard underperformance rate (£m)</t>
  </si>
  <si>
    <t>Enhanced outperformance thresholds (where relevant)</t>
  </si>
  <si>
    <t>ODI type</t>
  </si>
  <si>
    <t>ODI form</t>
  </si>
  <si>
    <t>ODI timing</t>
  </si>
  <si>
    <t>Decimal places</t>
  </si>
  <si>
    <t>Direction of improving performance</t>
  </si>
  <si>
    <t>Common or bespoke PC</t>
  </si>
  <si>
    <t>Water resources</t>
  </si>
  <si>
    <t>Water network plus</t>
  </si>
  <si>
    <t>Wastewater network plus</t>
  </si>
  <si>
    <t>Bioresources</t>
  </si>
  <si>
    <t>Residential retail</t>
  </si>
  <si>
    <t>Business retail</t>
  </si>
  <si>
    <t>Additional control 1</t>
  </si>
  <si>
    <t>Additional control 2</t>
  </si>
  <si>
    <t>Total</t>
  </si>
  <si>
    <t>£m</t>
  </si>
  <si>
    <t>Text</t>
  </si>
  <si>
    <t>Decimal places (DPs)</t>
  </si>
  <si>
    <t>Bespoke</t>
  </si>
  <si>
    <t>ADD22D.1</t>
  </si>
  <si>
    <t>ADD22D_01WR_PR24</t>
  </si>
  <si>
    <t>ADD22D_01WNP_PR24</t>
  </si>
  <si>
    <t>ADD22D_01WWNP_PR24</t>
  </si>
  <si>
    <t>ADD22D_01BIO_PR24</t>
  </si>
  <si>
    <t>ADD22D_01RR_PR24</t>
  </si>
  <si>
    <t>ADD22D_01BR_PR24</t>
  </si>
  <si>
    <t>ADD22D_01AC1_PR24</t>
  </si>
  <si>
    <t>ADD22D_01AC2_PR24</t>
  </si>
  <si>
    <t>ADD22D_01TOT_PR24</t>
  </si>
  <si>
    <t>ADD22D_01MBE_PR24</t>
  </si>
  <si>
    <t>ADD22D_01BSF_PR24</t>
  </si>
  <si>
    <t>ADD22D_01SOR_PR24</t>
  </si>
  <si>
    <t>ADD22D_01SUR_PR24</t>
  </si>
  <si>
    <t>ADD22D_01EOT_PR24</t>
  </si>
  <si>
    <t>ADD22D_01ODITY_PR24</t>
  </si>
  <si>
    <t>ADD22D_01ODIF_PR24</t>
  </si>
  <si>
    <t>ADD22D_01ODITI_PR24</t>
  </si>
  <si>
    <t>ADD22D_01DP_PR24</t>
  </si>
  <si>
    <t>ADD22D_01DIR_PR24</t>
  </si>
  <si>
    <t>ADD22D_01TYPE_PR24</t>
  </si>
  <si>
    <t>ADD22D.2</t>
  </si>
  <si>
    <t>ADD22D_02WR_PR24</t>
  </si>
  <si>
    <t>ADD22D_02WNP_PR24</t>
  </si>
  <si>
    <t>ADD22D_02WWNP_PR24</t>
  </si>
  <si>
    <t>ADD22D_02BIO_PR24</t>
  </si>
  <si>
    <t>ADD22D_02RR_PR24</t>
  </si>
  <si>
    <t>ADD22D_02BR_PR24</t>
  </si>
  <si>
    <t>ADD22D_02AC1_PR24</t>
  </si>
  <si>
    <t>ADD22D_02AC2_PR24</t>
  </si>
  <si>
    <t>ADD22D_02TOT_PR24</t>
  </si>
  <si>
    <t>ADD22D_02MBE_PR24</t>
  </si>
  <si>
    <t>ADD22D_02BSF_PR24</t>
  </si>
  <si>
    <t>ADD22D_02SOR_PR24</t>
  </si>
  <si>
    <t>ADD22D_02SUR_PR24</t>
  </si>
  <si>
    <t>ADD22D_02EOT_PR24</t>
  </si>
  <si>
    <t>ADD22D_02ODITY_PR24</t>
  </si>
  <si>
    <t>ADD22D_02ODIF_PR24</t>
  </si>
  <si>
    <t>ADD22D_02ODITI_PR24</t>
  </si>
  <si>
    <t>ADD22D_02DP_PR24</t>
  </si>
  <si>
    <t>ADD22D_02DIR_PR24</t>
  </si>
  <si>
    <t>ADD22D_02TYPE_PR24</t>
  </si>
  <si>
    <t>ADD22D.3</t>
  </si>
  <si>
    <t>ADD22D_03WR_PR24</t>
  </si>
  <si>
    <t>ADD22D_03WNP_PR24</t>
  </si>
  <si>
    <t>ADD22D_03WWNP_PR24</t>
  </si>
  <si>
    <t>ADD22D_03BIO_PR24</t>
  </si>
  <si>
    <t>ADD22D_03RR_PR24</t>
  </si>
  <si>
    <t>ADD22D_03BR_PR24</t>
  </si>
  <si>
    <t>ADD22D_03AC1_PR24</t>
  </si>
  <si>
    <t>ADD22D_03AC2_PR24</t>
  </si>
  <si>
    <t>ADD22D_03TOT_PR24</t>
  </si>
  <si>
    <t>ADD22D_03MBE_PR24</t>
  </si>
  <si>
    <t>ADD22D_03BSF_PR24</t>
  </si>
  <si>
    <t>ADD22D_03SOR_PR24</t>
  </si>
  <si>
    <t>ADD22D_03SUR_PR24</t>
  </si>
  <si>
    <t>ADD22D_03EOT_PR24</t>
  </si>
  <si>
    <t>ADD22D_03ODITY_PR24</t>
  </si>
  <si>
    <t>ADD22D_03ODIF_PR24</t>
  </si>
  <si>
    <t>ADD22D_03ODITI_PR24</t>
  </si>
  <si>
    <t>ADD22D_03DP_PR24</t>
  </si>
  <si>
    <t>ADD22D_03DIR_PR24</t>
  </si>
  <si>
    <t>ADD22D_03TYPE_PR24</t>
  </si>
  <si>
    <t>ADD22D.4</t>
  </si>
  <si>
    <t>ADD22D_04WR_PR24</t>
  </si>
  <si>
    <t>ADD22D_04WNP_PR24</t>
  </si>
  <si>
    <t>ADD22D_04WWNP_PR24</t>
  </si>
  <si>
    <t>ADD22D_04BIO_PR24</t>
  </si>
  <si>
    <t>ADD22D_04RR_PR24</t>
  </si>
  <si>
    <t>ADD22D_04BR_PR24</t>
  </si>
  <si>
    <t>ADD22D_04AC1_PR24</t>
  </si>
  <si>
    <t>ADD22D_04AC2_PR24</t>
  </si>
  <si>
    <t>ADD22D_04TOT_PR24</t>
  </si>
  <si>
    <t>ADD22D_04MBE_PR24</t>
  </si>
  <si>
    <t>ADD22D_04BSF_PR24</t>
  </si>
  <si>
    <t>ADD22D_04SOR_PR24</t>
  </si>
  <si>
    <t>ADD22D_04SUR_PR24</t>
  </si>
  <si>
    <t>ADD22D_04EOT_PR24</t>
  </si>
  <si>
    <t>ADD22D_04ODITY_PR24</t>
  </si>
  <si>
    <t>ADD22D_04ODIF_PR24</t>
  </si>
  <si>
    <t>ADD22D_04ODITI_PR24</t>
  </si>
  <si>
    <t>ADD22D_04DP_PR24</t>
  </si>
  <si>
    <t>ADD22D_04DIR_PR24</t>
  </si>
  <si>
    <t>ADD22D_04TYPE_PR24</t>
  </si>
  <si>
    <t>ADD22D.5</t>
  </si>
  <si>
    <t>ADD22D_05WR_PR24</t>
  </si>
  <si>
    <t>ADD22D_05WNP_PR24</t>
  </si>
  <si>
    <t>ADD22D_05WWNP_PR24</t>
  </si>
  <si>
    <t>ADD22D_05BIO_PR24</t>
  </si>
  <si>
    <t>ADD22D_05RR_PR24</t>
  </si>
  <si>
    <t>ADD22D_05BR_PR24</t>
  </si>
  <si>
    <t>ADD22D_05AC1_PR24</t>
  </si>
  <si>
    <t>ADD22D_05AC2_PR24</t>
  </si>
  <si>
    <t>ADD22D_05TOT_PR24</t>
  </si>
  <si>
    <t>ADD22D_05MBE_PR24</t>
  </si>
  <si>
    <t>ADD22D_05BSF_PR24</t>
  </si>
  <si>
    <t>ADD22D_05SOR_PR24</t>
  </si>
  <si>
    <t>ADD22D_05SUR_PR24</t>
  </si>
  <si>
    <t>ADD22D_05EOT_PR24</t>
  </si>
  <si>
    <t>ADD22D_05ODITY_PR24</t>
  </si>
  <si>
    <t>ADD22D_05ODIF_PR24</t>
  </si>
  <si>
    <t>ADD22D_05ODITI_PR24</t>
  </si>
  <si>
    <t>ADD22D_05DP_PR24</t>
  </si>
  <si>
    <t>ADD22D_05DIR_PR24</t>
  </si>
  <si>
    <t>ADD22D_05TYPE_PR24</t>
  </si>
  <si>
    <t>ADD22D.6</t>
  </si>
  <si>
    <t>ADD22D_06WR_PR24</t>
  </si>
  <si>
    <t>ADD22D_06WNP_PR24</t>
  </si>
  <si>
    <t>ADD22D_06WWNP_PR24</t>
  </si>
  <si>
    <t>ADD22D_06BIO_PR24</t>
  </si>
  <si>
    <t>ADD22D_06RR_PR24</t>
  </si>
  <si>
    <t>ADD22D_06BR_PR24</t>
  </si>
  <si>
    <t>ADD22D_06AC1_PR24</t>
  </si>
  <si>
    <t>ADD22D_06AC2_PR24</t>
  </si>
  <si>
    <t>ADD22D_06TOT_PR24</t>
  </si>
  <si>
    <t>ADD22D_06MBE_PR24</t>
  </si>
  <si>
    <t>ADD22D_06BSF_PR24</t>
  </si>
  <si>
    <t>ADD22D_06SOR_PR24</t>
  </si>
  <si>
    <t>ADD22D_06SUR_PR24</t>
  </si>
  <si>
    <t>ADD22D_06EOT_PR24</t>
  </si>
  <si>
    <t>ADD22D_06ODITY_PR24</t>
  </si>
  <si>
    <t>ADD22D_06ODIF_PR24</t>
  </si>
  <si>
    <t>ADD22D_06ODITI_PR24</t>
  </si>
  <si>
    <t>ADD22D_06DP_PR24</t>
  </si>
  <si>
    <t>ADD22D_06DIR_PR24</t>
  </si>
  <si>
    <t>ADD22D_06TYPE_PR24</t>
  </si>
  <si>
    <t>ADD22D.7</t>
  </si>
  <si>
    <t>ADD22D_07WR_PR24</t>
  </si>
  <si>
    <t>ADD22D_07WNP_PR24</t>
  </si>
  <si>
    <t>ADD22D_07WWNP_PR24</t>
  </si>
  <si>
    <t>ADD22D_07BIO_PR24</t>
  </si>
  <si>
    <t>ADD22D_07RR_PR24</t>
  </si>
  <si>
    <t>ADD22D_07BR_PR24</t>
  </si>
  <si>
    <t>ADD22D_07AC1_PR24</t>
  </si>
  <si>
    <t>ADD22D_07AC2_PR24</t>
  </si>
  <si>
    <t>ADD22D_07TOT_PR24</t>
  </si>
  <si>
    <t>ADD22D_07MBE_PR24</t>
  </si>
  <si>
    <t>ADD22D_07BSF_PR24</t>
  </si>
  <si>
    <t>ADD22D_07SOR_PR24</t>
  </si>
  <si>
    <t>ADD22D_07SUR_PR24</t>
  </si>
  <si>
    <t>ADD22D_07EOT_PR24</t>
  </si>
  <si>
    <t>ADD22D_07ODITY_PR24</t>
  </si>
  <si>
    <t>ADD22D_07ODIF_PR24</t>
  </si>
  <si>
    <t>ADD22D_07ODITI_PR24</t>
  </si>
  <si>
    <t>ADD22D_07DP_PR24</t>
  </si>
  <si>
    <t>ADD22D_07DIR_PR24</t>
  </si>
  <si>
    <t>ADD22D_07TYPE_PR24</t>
  </si>
  <si>
    <t>ADD22D.8</t>
  </si>
  <si>
    <t>ADD22D_08WR_PR24</t>
  </si>
  <si>
    <t>ADD22D_08WNP_PR24</t>
  </si>
  <si>
    <t>ADD22D_08WWNP_PR24</t>
  </si>
  <si>
    <t>ADD22D_08BIO_PR24</t>
  </si>
  <si>
    <t>ADD22D_08RR_PR24</t>
  </si>
  <si>
    <t>ADD22D_08BR_PR24</t>
  </si>
  <si>
    <t>ADD22D_08AC1_PR24</t>
  </si>
  <si>
    <t>ADD22D_08AC2_PR24</t>
  </si>
  <si>
    <t>ADD22D_08TOT_PR24</t>
  </si>
  <si>
    <t>ADD22D_08MBE_PR24</t>
  </si>
  <si>
    <t>ADD22D_08BSF_PR24</t>
  </si>
  <si>
    <t>ADD22D_08SOR_PR24</t>
  </si>
  <si>
    <t>ADD22D_08SUR_PR24</t>
  </si>
  <si>
    <t>ADD22D_08EOT_PR24</t>
  </si>
  <si>
    <t>ADD22D_08ODITY_PR24</t>
  </si>
  <si>
    <t>ADD22D_08ODIF_PR24</t>
  </si>
  <si>
    <t>ADD22D_08ODITI_PR24</t>
  </si>
  <si>
    <t>ADD22D_08DP_PR24</t>
  </si>
  <si>
    <t>ADD22D_08DIR_PR24</t>
  </si>
  <si>
    <t>ADD22D_08TYPE_PR24</t>
  </si>
  <si>
    <t>Outperformance and underperformance payments</t>
  </si>
  <si>
    <t>Revenue</t>
  </si>
  <si>
    <t>In-period</t>
  </si>
  <si>
    <t>Up</t>
  </si>
  <si>
    <t>ADD22D.9</t>
  </si>
  <si>
    <t>ADD22D.10</t>
  </si>
  <si>
    <t>ADD22D.11</t>
  </si>
  <si>
    <t>ADD22E</t>
  </si>
  <si>
    <t>Constant</t>
  </si>
  <si>
    <t>Tonnes CO2e - baseline</t>
  </si>
  <si>
    <t>Tonnes</t>
  </si>
  <si>
    <t>ADD22E.1</t>
  </si>
  <si>
    <t>ADD22E_01_A_PR24</t>
  </si>
  <si>
    <t>Tonnes CO2e - cumulative baseline for each price control period</t>
  </si>
  <si>
    <t>ADD22E.2</t>
  </si>
  <si>
    <t>ADD22E_01_B_PR24</t>
  </si>
  <si>
    <t>Tonnes CO2e</t>
  </si>
  <si>
    <t>ADD22E.3</t>
  </si>
  <si>
    <t>ADD22E_01_C_PR24</t>
  </si>
  <si>
    <t xml:space="preserve">Cumulative tonnes CO2e for each price control period  </t>
  </si>
  <si>
    <t>ADD22E.4</t>
  </si>
  <si>
    <t>ADD22E_01_D_PR24</t>
  </si>
  <si>
    <t>Reduction % from baseline</t>
  </si>
  <si>
    <t>ADD22E.5</t>
  </si>
  <si>
    <t>ADD22E_01_E_PR24</t>
  </si>
  <si>
    <t>Total capital delivery spend</t>
  </si>
  <si>
    <t>Million</t>
  </si>
  <si>
    <t>ADD22E.6</t>
  </si>
  <si>
    <t>ADD22E_02_A_PR24</t>
  </si>
  <si>
    <t>ADD22E.7</t>
  </si>
  <si>
    <t>ADD22E_02_B_PR24</t>
  </si>
  <si>
    <t>Tonnes CO2e per £1m</t>
  </si>
  <si>
    <t>Tonnes / £m</t>
  </si>
  <si>
    <t>ADD22E.8</t>
  </si>
  <si>
    <t>ADD22E_02_C_PR24</t>
  </si>
  <si>
    <t>ADD22E.9</t>
  </si>
  <si>
    <t>ADD22E_02_D_PR24</t>
  </si>
  <si>
    <t>Programme baseline without reductions, Tonnes CO2e</t>
  </si>
  <si>
    <t>ADD22E.10</t>
  </si>
  <si>
    <t>ADD22E_03_A_PR24</t>
  </si>
  <si>
    <t>Programme baseline without reductions, cumulative, Tonnes CO2e</t>
  </si>
  <si>
    <t>ADD22E.11</t>
  </si>
  <si>
    <t>ADD22E_03_B_PR24</t>
  </si>
  <si>
    <t>Reduction in emissions incorporated into baseline, Tonnes CO2e</t>
  </si>
  <si>
    <t>ADD22E.12</t>
  </si>
  <si>
    <t>ADD22E_03_C_PR24</t>
  </si>
  <si>
    <t>Reduction in emissions incorporated into baseline, cumulative, Tonnes CO2e</t>
  </si>
  <si>
    <t>ADD22E.13</t>
  </si>
  <si>
    <t>ADD22E_03_D_PR24</t>
  </si>
  <si>
    <t>Programme baseline, Tonnes CO2e</t>
  </si>
  <si>
    <t>ADD22E.14</t>
  </si>
  <si>
    <t>ADD22E_03_E_PR24</t>
  </si>
  <si>
    <t>Programme baseline, cumulative, Tonnes CO2e</t>
  </si>
  <si>
    <t>ADD22E.15</t>
  </si>
  <si>
    <t>ADD22E_03_F_PR24</t>
  </si>
  <si>
    <t>Built solutions at project-in-use gateway (AMP8), Tonnes CO2e</t>
  </si>
  <si>
    <t>ADD22E.16</t>
  </si>
  <si>
    <t>ADD22E_03_G_PR24</t>
  </si>
  <si>
    <t>Built solutions at project-in-use gateway (AMP8), cumulative programme, Tonnes CO2e</t>
  </si>
  <si>
    <t>ADD22E.17</t>
  </si>
  <si>
    <t>ADD22E_03_H_PR24</t>
  </si>
  <si>
    <t>ADD22E.18</t>
  </si>
  <si>
    <t>ADD22E_03_I_PR24</t>
  </si>
  <si>
    <t>Lead pipes</t>
  </si>
  <si>
    <t>Number of properties protected</t>
  </si>
  <si>
    <t>ADD22E.19</t>
  </si>
  <si>
    <t>ADD22E_04_A_PR24</t>
  </si>
  <si>
    <t>ADD22E.20</t>
  </si>
  <si>
    <t>ADD22E_05_A_PR24</t>
  </si>
  <si>
    <t>ADD22E.21</t>
  </si>
  <si>
    <t>ADD22E_05_B_PR24</t>
  </si>
  <si>
    <t>ADD22E.22</t>
  </si>
  <si>
    <t>ADD22E_05_C_PR24</t>
  </si>
  <si>
    <t>ADD22E.23</t>
  </si>
  <si>
    <t>ADD22E_05_D_PR24</t>
  </si>
  <si>
    <t>ADD22E.24</t>
  </si>
  <si>
    <t>ADD22E_05_E_PR24</t>
  </si>
  <si>
    <t>Total number of properties covered by critical point loggers at year end</t>
  </si>
  <si>
    <t>000s</t>
  </si>
  <si>
    <t>ADD22E.25</t>
  </si>
  <si>
    <t>ADD22E_06_A_PR24</t>
  </si>
  <si>
    <t>The total number of properties where low pressure is recorded</t>
  </si>
  <si>
    <t>ADD22E.26</t>
  </si>
  <si>
    <t>ADD22E_06_B_PR24</t>
  </si>
  <si>
    <t xml:space="preserve">Minutes of low pressure recorded </t>
  </si>
  <si>
    <t>Minutes</t>
  </si>
  <si>
    <t>ADD22E.27</t>
  </si>
  <si>
    <t>ADD22E_06_C_PR24</t>
  </si>
  <si>
    <t>Total minutes of low pressure experienced</t>
  </si>
  <si>
    <t>ADD22E.28</t>
  </si>
  <si>
    <t>ADD22E_06_D_PR24</t>
  </si>
  <si>
    <t>Normalisation constant</t>
  </si>
  <si>
    <t>ADD22E.29</t>
  </si>
  <si>
    <t>ADD22E_06_E_PR24</t>
  </si>
  <si>
    <t>The total minutes of low pressure experienced - normalised</t>
  </si>
  <si>
    <t>ADD22E.30</t>
  </si>
  <si>
    <t>ADD22E_06_F_PR24</t>
  </si>
  <si>
    <t>Average time of low pressure experienced per property</t>
  </si>
  <si>
    <t>ADD22E.31</t>
  </si>
  <si>
    <t>ADD22E_06_G_PR24</t>
  </si>
  <si>
    <t>Number of collaborative projects delivered</t>
  </si>
  <si>
    <t>ADD22E.32</t>
  </si>
  <si>
    <t>ADD22E_07_A_PR24</t>
  </si>
  <si>
    <t xml:space="preserve">Kgs of phosphorus equivalents removed from Windermere catchment </t>
  </si>
  <si>
    <t>ADD22E.33</t>
  </si>
  <si>
    <t>ADD22E_08_A_PR24</t>
  </si>
  <si>
    <t>Total Kgs of phosphorus equivalents removed from Windermere catchment (cumulative)</t>
  </si>
  <si>
    <t>ADD22E.34</t>
  </si>
  <si>
    <t>ADD22E_08_B_PR24</t>
  </si>
  <si>
    <t>Embedded GHG Emissions [AFW]</t>
  </si>
  <si>
    <t>Bespoke PC 1</t>
  </si>
  <si>
    <t>Line 1</t>
  </si>
  <si>
    <t>ADD22E.35</t>
  </si>
  <si>
    <t>Line 2</t>
  </si>
  <si>
    <t>ADD22E.36</t>
  </si>
  <si>
    <t>Line 3</t>
  </si>
  <si>
    <t>ADD22E.37</t>
  </si>
  <si>
    <t>% Reduction</t>
  </si>
  <si>
    <t>n/a</t>
  </si>
  <si>
    <t>ADD22E.38</t>
  </si>
  <si>
    <t>Line 4</t>
  </si>
  <si>
    <t>ADD22E.39</t>
  </si>
  <si>
    <t>ADD22E.40</t>
  </si>
  <si>
    <t>ADD22E.41</t>
  </si>
  <si>
    <t>Line  4</t>
  </si>
  <si>
    <t>Ml</t>
  </si>
  <si>
    <t>ADD22E.42</t>
  </si>
  <si>
    <t>ADD22E.43</t>
  </si>
  <si>
    <t>ADD22E.44</t>
  </si>
  <si>
    <t>ADD22E.45</t>
  </si>
  <si>
    <t>ADD22E.46</t>
  </si>
  <si>
    <t>ADD23A</t>
  </si>
  <si>
    <t>Common PCs</t>
  </si>
  <si>
    <t>Severe water supply interruptions </t>
  </si>
  <si>
    <t>PR24_SWSI</t>
  </si>
  <si>
    <t>ADD23A.1</t>
  </si>
  <si>
    <t>ADD23B</t>
  </si>
  <si>
    <t>Outcome performance from base expenditure - Severe water supply interruptions common PC</t>
  </si>
  <si>
    <t>ADD23B.1</t>
  </si>
  <si>
    <t>ADD23B_01_PR24</t>
  </si>
  <si>
    <t>ADD23C</t>
  </si>
  <si>
    <t>ADD23C.1</t>
  </si>
  <si>
    <t>ADD23C_01_PR24</t>
  </si>
  <si>
    <t>ADD23D</t>
  </si>
  <si>
    <t>Severe water supply interruptions</t>
  </si>
  <si>
    <t>Impact of supply interruptions of &gt;=12 hours - all incidents</t>
  </si>
  <si>
    <t>ADD23D.1</t>
  </si>
  <si>
    <t>ADD23D_61_PR24</t>
  </si>
  <si>
    <t>ADD23D.2</t>
  </si>
  <si>
    <t>ADD23D_62_PR24</t>
  </si>
  <si>
    <t>Impact of supply interruptions of &gt;=12 hours - all incidents - normalised</t>
  </si>
  <si>
    <t>ADD23D.3</t>
  </si>
  <si>
    <t>ADD23D_63_PR24</t>
  </si>
  <si>
    <t>Total number of properties whose supply was interrupted &gt;= 12 hours - all incidents</t>
  </si>
  <si>
    <t>ADD23D.4</t>
  </si>
  <si>
    <t>ADD23D_64_PR24</t>
  </si>
  <si>
    <t>Average number of minutes lost per property</t>
  </si>
  <si>
    <t>ADD23D.5</t>
  </si>
  <si>
    <t>ADD23D_65_PR24</t>
  </si>
  <si>
    <t>ADD23E</t>
  </si>
  <si>
    <t>Bespoke only-prepopulate for common PCs</t>
  </si>
  <si>
    <t>Down</t>
  </si>
  <si>
    <t>Common</t>
  </si>
  <si>
    <t>ADD23E.1</t>
  </si>
  <si>
    <t>ADD23E_01WR_PR24</t>
  </si>
  <si>
    <t>ADD23E_01WNP_PR24</t>
  </si>
  <si>
    <t>ADD23E_01WWNP_PR24</t>
  </si>
  <si>
    <t>ADD23E_01BIO_PR24</t>
  </si>
  <si>
    <t>ADD23E_01RR_PR24</t>
  </si>
  <si>
    <t>ADD23E_01BR_PR24</t>
  </si>
  <si>
    <t>ADD23E_01AC1_PR24</t>
  </si>
  <si>
    <t>ADD23E_01AC2_PR24</t>
  </si>
  <si>
    <t>ADD23E_01TOT_PR24</t>
  </si>
  <si>
    <t>ADD23E_01MBE_PR24</t>
  </si>
  <si>
    <t>ADD23E_01BSF_PR24</t>
  </si>
  <si>
    <t>ADD23E_01SOR_PR24</t>
  </si>
  <si>
    <t>ADD23E_01SUR_PR24</t>
  </si>
  <si>
    <t>ADD23E_01EOT_PR24</t>
  </si>
  <si>
    <t>ADD23E_01ODITY_PR24</t>
  </si>
  <si>
    <t>ADD23E_01ODIF_PR24</t>
  </si>
  <si>
    <t>ADD23E_01ODITI_PR24</t>
  </si>
  <si>
    <t>ADD23E_01DP_PR24</t>
  </si>
  <si>
    <t>ADD23E_01DIR_PR24</t>
  </si>
  <si>
    <t>ADD23E_01TYPE_PR24</t>
  </si>
  <si>
    <t>BonCode</t>
  </si>
  <si>
    <t>Version</t>
  </si>
  <si>
    <t>Description</t>
  </si>
  <si>
    <t>Unit</t>
  </si>
  <si>
    <t>Group</t>
  </si>
  <si>
    <t>Price Base</t>
  </si>
  <si>
    <t>Index</t>
  </si>
  <si>
    <t>List</t>
  </si>
  <si>
    <t>TotalEquation</t>
  </si>
  <si>
    <t>Purpose</t>
  </si>
  <si>
    <t>MergingPrinciple</t>
  </si>
  <si>
    <t>Owner</t>
  </si>
  <si>
    <t>Definition</t>
  </si>
  <si>
    <t>Equation</t>
  </si>
  <si>
    <t>None</t>
  </si>
  <si>
    <t>Reference</t>
  </si>
  <si>
    <t>Item description</t>
  </si>
  <si>
    <t>Model</t>
  </si>
  <si>
    <t>Price Review 2024</t>
  </si>
  <si>
    <t>FOUNTAIN_INSTANCE_URL</t>
  </si>
  <si>
    <t>http://fnttest202:8082/Fountain/rest-services_XLSPF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</si>
</sst>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00_-;\-* #,##0.00_-;_-* &quot;-&quot;??_-;_-@_-"/>
    <numFmt numFmtId="165" formatCode="0.000"/>
    <numFmt numFmtId="166" formatCode="#,##0_);\(#,##0\);&quot;-  &quot;;&quot; &quot;@&quot; &quot;"/>
    <numFmt numFmtId="167" formatCode="[$-F400]h:mm:ss\ AM/PM"/>
    <numFmt numFmtId="168" formatCode="0.00%_);\-0.00%_);&quot;-  &quot;;&quot; &quot;@&quot; &quot;"/>
    <numFmt numFmtId="169" formatCode="0.000000"/>
    <numFmt numFmtId="170" formatCode="[mm]"/>
    <numFmt numFmtId="171" formatCode="&quot;£&quot;#,##0.00"/>
    <numFmt numFmtId="172" formatCode="dd\ mmm\ yy_);\(###0\);&quot;-  &quot;;&quot; &quot;@&quot; &quot;"/>
    <numFmt numFmtId="173" formatCode="_(* #,##0.000000_);_(* \(#,##0.000000\);_(* &quot;-&quot;??_);_(@_)"/>
  </numFmts>
  <fonts count="51">
    <font>
      <sz val="11"/>
      <color theme="1"/>
      <name val="Arial"/>
      <family val="2"/>
    </font>
    <font>
      <sz val="11"/>
      <color theme="1"/>
      <name val="Arial"/>
      <family val="2"/>
    </font>
    <font>
      <b/>
      <sz val="15"/>
      <color theme="3"/>
      <name val="Arial"/>
      <family val="2"/>
    </font>
    <font>
      <b/>
      <sz val="13"/>
      <color theme="3"/>
      <name val="Arial"/>
      <family val="2"/>
    </font>
    <font>
      <u/>
      <sz val="11"/>
      <color theme="10"/>
      <name val="Arial"/>
      <family val="2"/>
    </font>
    <font>
      <sz val="11"/>
      <color theme="1"/>
      <name val="Arial"/>
      <family val="2"/>
      <scheme val="minor"/>
    </font>
    <font>
      <sz val="15"/>
      <color theme="0"/>
      <name val="Franklin Gothic Demi"/>
      <family val="2"/>
    </font>
    <font>
      <sz val="10"/>
      <color rgb="FF0078C9"/>
      <name val="Franklin Gothic Demi"/>
      <family val="2"/>
    </font>
    <font>
      <sz val="10"/>
      <name val="Calibri"/>
      <family val="2"/>
    </font>
    <font>
      <sz val="10"/>
      <name val="Arial"/>
      <family val="2"/>
    </font>
    <font>
      <sz val="10"/>
      <color rgb="FF000000"/>
      <name val="Calibri"/>
      <family val="2"/>
    </font>
    <font>
      <sz val="11"/>
      <name val="Arial"/>
      <family val="2"/>
    </font>
    <font>
      <sz val="11"/>
      <color theme="1"/>
      <name val="Calibri"/>
      <family val="2"/>
    </font>
    <font>
      <sz val="15"/>
      <color theme="0"/>
      <name val="Arial"/>
      <family val="2"/>
    </font>
    <font>
      <sz val="15"/>
      <color theme="3"/>
      <name val="Arial"/>
      <family val="2"/>
    </font>
    <font>
      <b/>
      <sz val="15"/>
      <color theme="0"/>
      <name val="Arial"/>
      <family val="2"/>
    </font>
    <font>
      <sz val="12"/>
      <color theme="3"/>
      <name val="Arial"/>
      <family val="2"/>
    </font>
    <font>
      <b/>
      <sz val="12"/>
      <color theme="1"/>
      <name val="Arial"/>
      <family val="2"/>
    </font>
    <font>
      <sz val="12"/>
      <color theme="1"/>
      <name val="Arial"/>
      <family val="2"/>
    </font>
    <font>
      <sz val="12"/>
      <color rgb="FF000000"/>
      <name val="Arial"/>
      <family val="2"/>
    </font>
    <font>
      <b/>
      <sz val="12"/>
      <color theme="3"/>
      <name val="Arial"/>
      <family val="2"/>
    </font>
    <font>
      <sz val="11"/>
      <color theme="0" tint="-0.249977111117893"/>
      <name val="Arial"/>
      <family val="2"/>
    </font>
    <font>
      <b/>
      <sz val="14"/>
      <color theme="3"/>
      <name val="Arial"/>
      <family val="2"/>
    </font>
    <font>
      <sz val="12"/>
      <color theme="4"/>
      <name val="Arial"/>
      <family val="2"/>
    </font>
    <font>
      <sz val="12"/>
      <name val="Arial"/>
      <family val="2"/>
    </font>
    <font>
      <sz val="12"/>
      <color theme="0" tint="-0.249977111117893"/>
      <name val="Arial"/>
      <family val="2"/>
    </font>
    <font>
      <sz val="12"/>
      <color theme="9" tint="-0.249977111117893"/>
      <name val="Arial"/>
      <family val="2"/>
    </font>
    <font>
      <sz val="12"/>
      <color rgb="FF0078C9"/>
      <name val="Arial"/>
      <family val="2"/>
    </font>
    <font>
      <sz val="18"/>
      <color theme="3"/>
      <name val="Arial"/>
      <family val="2"/>
    </font>
    <font>
      <b/>
      <sz val="12"/>
      <name val="Arial"/>
      <family val="2"/>
    </font>
    <font>
      <sz val="11"/>
      <color indexed="8"/>
      <name val="Arial"/>
      <family val="2"/>
      <scheme val="minor"/>
    </font>
    <font>
      <b/>
      <sz val="12"/>
      <color rgb="FFFF0000"/>
      <name val="Arial"/>
      <family val="2"/>
    </font>
    <font>
      <sz val="10"/>
      <color theme="1"/>
      <name val="Arial"/>
      <family val="2"/>
    </font>
    <font>
      <sz val="11"/>
      <color rgb="FF0078C9"/>
      <name val="Arial"/>
      <family val="2"/>
    </font>
    <font>
      <b/>
      <sz val="15"/>
      <color rgb="FFFF0000"/>
      <name val="Arial"/>
      <family val="2"/>
    </font>
    <font>
      <b/>
      <sz val="12"/>
      <color rgb="FF0078C9"/>
      <name val="Arial"/>
      <family val="2"/>
    </font>
    <font>
      <sz val="9"/>
      <color theme="1"/>
      <name val="Arial"/>
      <family val="2"/>
    </font>
    <font>
      <b/>
      <sz val="11"/>
      <color rgb="FF0078C9"/>
      <name val="Arial"/>
      <family val="2"/>
    </font>
    <font>
      <sz val="11"/>
      <color theme="1"/>
      <name val="Verdana"/>
      <family val="2"/>
    </font>
    <font>
      <sz val="11"/>
      <color rgb="FF000000"/>
      <name val="Arial"/>
      <family val="2"/>
    </font>
    <font>
      <b/>
      <sz val="11"/>
      <color rgb="FFFF0000"/>
      <name val="Arial"/>
      <family val="2"/>
    </font>
    <font>
      <b/>
      <sz val="11"/>
      <color theme="9"/>
      <name val="Arial"/>
      <family val="2"/>
    </font>
    <font>
      <b/>
      <sz val="11"/>
      <color theme="3"/>
      <name val="Arial"/>
      <family val="2"/>
    </font>
    <font>
      <sz val="10"/>
      <name val="Arial"/>
      <family val="2"/>
    </font>
    <font>
      <sz val="8"/>
      <name val="Arial"/>
      <family val="2"/>
    </font>
    <font>
      <sz val="12"/>
      <color rgb="FFFF0000"/>
      <name val="Arial"/>
      <family val="2"/>
    </font>
    <font>
      <sz val="11"/>
      <color theme="4" tint="-0.249977111117893"/>
      <name val="Arial"/>
      <family val="2"/>
    </font>
    <font>
      <sz val="12"/>
      <color theme="4" tint="-0.249977111117893"/>
      <name val="Arial"/>
      <family val="2"/>
    </font>
    <font>
      <b/>
      <sz val="12"/>
      <color theme="4" tint="-0.249977111117893"/>
      <name val="Arial"/>
      <family val="2"/>
    </font>
    <font>
      <b/>
      <sz val="12"/>
      <color theme="0"/>
      <name val="Arial"/>
      <family val="2"/>
    </font>
    <font>
      <b/>
      <sz val="11"/>
      <color rgb="FF000000"/>
      <name val="Arial"/>
      <family val="2"/>
    </font>
  </fonts>
  <fills count="16">
    <fill>
      <patternFill patternType="none"/>
    </fill>
    <fill>
      <patternFill patternType="gray125"/>
    </fill>
    <fill>
      <patternFill patternType="solid">
        <fgColor rgb="FF003479"/>
        <bgColor indexed="64"/>
      </patternFill>
    </fill>
    <fill>
      <patternFill patternType="solid">
        <fgColor rgb="FF003592"/>
        <bgColor indexed="64"/>
      </patternFill>
    </fill>
    <fill>
      <patternFill patternType="solid">
        <fgColor rgb="FFE0DCD8"/>
        <bgColor indexed="64"/>
      </patternFill>
    </fill>
    <fill>
      <patternFill patternType="solid">
        <fgColor theme="6" tint="0.79998168889431442"/>
        <bgColor indexed="64"/>
      </patternFill>
    </fill>
    <fill>
      <patternFill patternType="solid">
        <fgColor rgb="FFFFDB8E"/>
        <bgColor indexed="64"/>
      </patternFill>
    </fill>
    <fill>
      <patternFill patternType="solid">
        <fgColor rgb="FFFFEFCA"/>
        <bgColor indexed="64"/>
      </patternFill>
    </fill>
    <fill>
      <patternFill patternType="solid">
        <fgColor theme="0"/>
        <bgColor indexed="64"/>
      </patternFill>
    </fill>
    <fill>
      <patternFill patternType="solid">
        <fgColor rgb="FFFF84D3"/>
        <bgColor indexed="64"/>
      </patternFill>
    </fill>
    <fill>
      <patternFill patternType="solid">
        <fgColor rgb="FF003595"/>
        <bgColor indexed="64"/>
      </patternFill>
    </fill>
    <fill>
      <patternFill patternType="solid">
        <fgColor rgb="FF84CEFF"/>
        <bgColor indexed="64"/>
      </patternFill>
    </fill>
    <fill>
      <patternFill patternType="solid">
        <fgColor rgb="FFD9D9D9"/>
        <bgColor indexed="64"/>
      </patternFill>
    </fill>
    <fill>
      <patternFill patternType="solid">
        <fgColor rgb="FFFE4819"/>
        <bgColor indexed="64"/>
      </patternFill>
    </fill>
    <fill>
      <patternFill patternType="solid">
        <fgColor theme="9" tint="0.79998168889431442"/>
        <bgColor indexed="64"/>
      </patternFill>
    </fill>
    <fill>
      <patternFill patternType="solid">
        <fgColor theme="8" tint="0.59999389629810485"/>
        <bgColor indexed="64"/>
      </patternFill>
    </fill>
  </fills>
  <borders count="79">
    <border>
      <left/>
      <right/>
      <top/>
      <bottom/>
      <diagonal/>
    </border>
    <border>
      <left/>
      <right/>
      <top/>
      <bottom style="thick">
        <color theme="4"/>
      </bottom>
      <diagonal/>
    </border>
    <border>
      <left/>
      <right/>
      <top/>
      <bottom style="thick">
        <color theme="4"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medium">
        <color rgb="FF857362"/>
      </left>
      <right style="medium">
        <color rgb="FF857362"/>
      </right>
      <top style="medium">
        <color rgb="FF857362"/>
      </top>
      <bottom style="medium">
        <color rgb="FF857362"/>
      </bottom>
      <diagonal/>
    </border>
    <border>
      <left style="thin">
        <color theme="0" tint="-0.24991607409894101"/>
      </left>
      <right/>
      <top style="thin">
        <color theme="0" tint="-0.24991607409894101"/>
      </top>
      <bottom style="thin">
        <color theme="0" tint="-0.24991607409894101"/>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style="medium">
        <color rgb="FF808080"/>
      </left>
      <right style="medium">
        <color rgb="FF808080"/>
      </right>
      <top style="medium">
        <color rgb="FF808080"/>
      </top>
      <bottom/>
      <diagonal/>
    </border>
    <border>
      <left style="thin">
        <color rgb="FF808080"/>
      </left>
      <right style="thin">
        <color rgb="FF808080"/>
      </right>
      <top style="thin">
        <color rgb="FF808080"/>
      </top>
      <bottom style="medium">
        <color rgb="FF808080"/>
      </bottom>
      <diagonal/>
    </border>
    <border>
      <left style="thin">
        <color rgb="FF808080"/>
      </left>
      <right style="thin">
        <color rgb="FF808080"/>
      </right>
      <top style="thin">
        <color rgb="FF808080"/>
      </top>
      <bottom style="thin">
        <color rgb="FF808080"/>
      </bottom>
      <diagonal/>
    </border>
    <border>
      <left style="medium">
        <color rgb="FF808080"/>
      </left>
      <right style="thin">
        <color rgb="FF808080"/>
      </right>
      <top style="thin">
        <color rgb="FF808080"/>
      </top>
      <bottom style="medium">
        <color rgb="FF808080"/>
      </bottom>
      <diagonal/>
    </border>
    <border>
      <left style="medium">
        <color rgb="FF808080"/>
      </left>
      <right style="thin">
        <color rgb="FF808080"/>
      </right>
      <top style="thin">
        <color rgb="FF808080"/>
      </top>
      <bottom style="thin">
        <color rgb="FF808080"/>
      </bottom>
      <diagonal/>
    </border>
    <border>
      <left style="medium">
        <color rgb="FF808080"/>
      </left>
      <right style="medium">
        <color rgb="FF808080"/>
      </right>
      <top style="medium">
        <color rgb="FF808080"/>
      </top>
      <bottom style="thin">
        <color theme="0" tint="-0.499984740745262"/>
      </bottom>
      <diagonal/>
    </border>
    <border>
      <left style="thin">
        <color rgb="FF808080"/>
      </left>
      <right style="thin">
        <color rgb="FF808080"/>
      </right>
      <top style="medium">
        <color rgb="FF808080"/>
      </top>
      <bottom style="thin">
        <color rgb="FF808080"/>
      </bottom>
      <diagonal/>
    </border>
    <border>
      <left style="medium">
        <color rgb="FF808080"/>
      </left>
      <right style="thin">
        <color rgb="FF808080"/>
      </right>
      <top style="medium">
        <color rgb="FF808080"/>
      </top>
      <bottom style="thin">
        <color rgb="FF808080"/>
      </bottom>
      <diagonal/>
    </border>
    <border>
      <left style="thin">
        <color rgb="FF808080"/>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medium">
        <color rgb="FF808080"/>
      </bottom>
      <diagonal/>
    </border>
    <border>
      <left style="thin">
        <color rgb="FF808080"/>
      </left>
      <right style="medium">
        <color rgb="FF808080"/>
      </right>
      <top style="thin">
        <color rgb="FF808080"/>
      </top>
      <bottom style="medium">
        <color rgb="FF808080"/>
      </bottom>
      <diagonal/>
    </border>
    <border>
      <left style="medium">
        <color rgb="FF808080"/>
      </left>
      <right style="medium">
        <color rgb="FF808080"/>
      </right>
      <top/>
      <bottom style="medium">
        <color rgb="FF808080"/>
      </bottom>
      <diagonal/>
    </border>
    <border>
      <left style="thin">
        <color rgb="FF808080"/>
      </left>
      <right style="thin">
        <color rgb="FF808080"/>
      </right>
      <top/>
      <bottom style="medium">
        <color rgb="FF808080"/>
      </bottom>
      <diagonal/>
    </border>
    <border>
      <left/>
      <right style="medium">
        <color rgb="FF808080"/>
      </right>
      <top style="medium">
        <color rgb="FF808080"/>
      </top>
      <bottom style="thin">
        <color rgb="FF808080"/>
      </bottom>
      <diagonal/>
    </border>
    <border>
      <left/>
      <right/>
      <top style="medium">
        <color rgb="FF808080"/>
      </top>
      <bottom style="thin">
        <color rgb="FF808080"/>
      </bottom>
      <diagonal/>
    </border>
    <border>
      <left style="medium">
        <color rgb="FF808080"/>
      </left>
      <right style="medium">
        <color rgb="FF808080"/>
      </right>
      <top style="thin">
        <color rgb="FF808080"/>
      </top>
      <bottom style="medium">
        <color rgb="FF808080"/>
      </bottom>
      <diagonal/>
    </border>
    <border>
      <left style="medium">
        <color rgb="FF808080"/>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thin">
        <color rgb="FF808080"/>
      </bottom>
      <diagonal/>
    </border>
    <border>
      <left style="thin">
        <color rgb="FF808080"/>
      </left>
      <right style="medium">
        <color rgb="FF808080"/>
      </right>
      <top style="medium">
        <color rgb="FF808080"/>
      </top>
      <bottom style="thin">
        <color rgb="FF808080"/>
      </bottom>
      <diagonal/>
    </border>
    <border>
      <left style="medium">
        <color rgb="FF808080"/>
      </left>
      <right style="medium">
        <color rgb="FF808080"/>
      </right>
      <top style="thin">
        <color rgb="FF808080"/>
      </top>
      <bottom/>
      <diagonal/>
    </border>
    <border>
      <left style="thin">
        <color rgb="FF808080"/>
      </left>
      <right/>
      <top style="thin">
        <color rgb="FF808080"/>
      </top>
      <bottom style="medium">
        <color rgb="FF808080"/>
      </bottom>
      <diagonal/>
    </border>
    <border>
      <left style="thin">
        <color rgb="FF808080"/>
      </left>
      <right/>
      <top style="thin">
        <color rgb="FF808080"/>
      </top>
      <bottom style="thin">
        <color rgb="FF808080"/>
      </bottom>
      <diagonal/>
    </border>
    <border>
      <left style="medium">
        <color rgb="FF808080"/>
      </left>
      <right style="medium">
        <color rgb="FF808080"/>
      </right>
      <top/>
      <bottom style="thin">
        <color rgb="FF808080"/>
      </bottom>
      <diagonal/>
    </border>
    <border>
      <left style="thin">
        <color rgb="FF808080"/>
      </left>
      <right style="thin">
        <color rgb="FF808080"/>
      </right>
      <top/>
      <bottom style="thin">
        <color rgb="FF808080"/>
      </bottom>
      <diagonal/>
    </border>
    <border>
      <left style="medium">
        <color rgb="FF808080"/>
      </left>
      <right style="thin">
        <color rgb="FF808080"/>
      </right>
      <top/>
      <bottom style="thin">
        <color rgb="FF808080"/>
      </bottom>
      <diagonal/>
    </border>
    <border>
      <left style="thin">
        <color rgb="FF808080"/>
      </left>
      <right style="medium">
        <color rgb="FF808080"/>
      </right>
      <top style="medium">
        <color rgb="FF808080"/>
      </top>
      <bottom style="medium">
        <color rgb="FF808080"/>
      </bottom>
      <diagonal/>
    </border>
    <border>
      <left style="thin">
        <color rgb="FF808080"/>
      </left>
      <right style="thin">
        <color rgb="FF808080"/>
      </right>
      <top style="medium">
        <color rgb="FF808080"/>
      </top>
      <bottom style="medium">
        <color rgb="FF808080"/>
      </bottom>
      <diagonal/>
    </border>
    <border>
      <left style="thin">
        <color rgb="FF808080"/>
      </left>
      <right/>
      <top style="medium">
        <color rgb="FF808080"/>
      </top>
      <bottom style="medium">
        <color rgb="FF808080"/>
      </bottom>
      <diagonal/>
    </border>
    <border>
      <left style="medium">
        <color rgb="FF808080"/>
      </left>
      <right style="thin">
        <color rgb="FF808080"/>
      </right>
      <top style="medium">
        <color rgb="FF808080"/>
      </top>
      <bottom style="medium">
        <color rgb="FF808080"/>
      </bottom>
      <diagonal/>
    </border>
    <border>
      <left style="thin">
        <color rgb="FF808080"/>
      </left>
      <right style="thin">
        <color rgb="FF808080"/>
      </right>
      <top style="thin">
        <color rgb="FF808080"/>
      </top>
      <bottom/>
      <diagonal/>
    </border>
    <border>
      <left style="thin">
        <color rgb="FF808080"/>
      </left>
      <right/>
      <top/>
      <bottom style="thin">
        <color rgb="FF808080"/>
      </bottom>
      <diagonal/>
    </border>
    <border>
      <left style="thin">
        <color rgb="FF808080"/>
      </left>
      <right style="medium">
        <color rgb="FF808080"/>
      </right>
      <top/>
      <bottom style="thin">
        <color rgb="FF808080"/>
      </bottom>
      <diagonal/>
    </border>
    <border>
      <left/>
      <right/>
      <top/>
      <bottom style="thin">
        <color rgb="FF808080"/>
      </bottom>
      <diagonal/>
    </border>
    <border>
      <left style="medium">
        <color rgb="FF808080"/>
      </left>
      <right style="medium">
        <color rgb="FF808080"/>
      </right>
      <top/>
      <bottom/>
      <diagonal/>
    </border>
    <border>
      <left style="medium">
        <color rgb="FF808080"/>
      </left>
      <right style="medium">
        <color rgb="FF808080"/>
      </right>
      <top/>
      <bottom style="thin">
        <color theme="0" tint="-0.499984740745262"/>
      </bottom>
      <diagonal/>
    </border>
    <border>
      <left style="thin">
        <color rgb="FF808080"/>
      </left>
      <right style="thin">
        <color rgb="FF808080"/>
      </right>
      <top/>
      <bottom/>
      <diagonal/>
    </border>
    <border>
      <left/>
      <right/>
      <top style="medium">
        <color rgb="FF808080"/>
      </top>
      <bottom/>
      <diagonal/>
    </border>
    <border>
      <left/>
      <right style="thin">
        <color rgb="FF808080"/>
      </right>
      <top style="medium">
        <color rgb="FF808080"/>
      </top>
      <bottom style="thin">
        <color rgb="FF808080"/>
      </bottom>
      <diagonal/>
    </border>
    <border>
      <left style="thin">
        <color rgb="FF808080"/>
      </left>
      <right style="medium">
        <color rgb="FF808080"/>
      </right>
      <top style="thin">
        <color rgb="FF808080"/>
      </top>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right style="medium">
        <color rgb="FF808080"/>
      </right>
      <top/>
      <bottom style="thin">
        <color rgb="FF808080"/>
      </bottom>
      <diagonal/>
    </border>
    <border>
      <left/>
      <right style="medium">
        <color rgb="FF808080"/>
      </right>
      <top style="medium">
        <color rgb="FF808080"/>
      </top>
      <bottom/>
      <diagonal/>
    </border>
    <border>
      <left style="medium">
        <color rgb="FF808080"/>
      </left>
      <right style="thin">
        <color rgb="FF808080"/>
      </right>
      <top/>
      <bottom/>
      <diagonal/>
    </border>
    <border>
      <left style="medium">
        <color rgb="FF808080"/>
      </left>
      <right style="thin">
        <color rgb="FF808080"/>
      </right>
      <top style="thin">
        <color rgb="FF808080"/>
      </top>
      <bottom/>
      <diagonal/>
    </border>
    <border>
      <left/>
      <right style="medium">
        <color theme="0" tint="-0.499984740745262"/>
      </right>
      <top style="medium">
        <color theme="0" tint="-0.499984740745262"/>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808080"/>
      </left>
      <right style="medium">
        <color rgb="FF808080"/>
      </right>
      <top/>
      <bottom/>
      <diagonal/>
    </border>
    <border>
      <left style="thin">
        <color rgb="FF808080"/>
      </left>
      <right/>
      <top style="medium">
        <color rgb="FF808080"/>
      </top>
      <bottom style="thin">
        <color rgb="FF808080"/>
      </bottom>
      <diagonal/>
    </border>
    <border>
      <left/>
      <right style="medium">
        <color theme="0" tint="-0.499984740745262"/>
      </right>
      <top style="medium">
        <color theme="0" tint="-0.499984740745262"/>
      </top>
      <bottom style="medium">
        <color theme="0" tint="-0.499984740745262"/>
      </bottom>
      <diagonal/>
    </border>
    <border>
      <left style="medium">
        <color rgb="FF808080"/>
      </left>
      <right/>
      <top style="medium">
        <color rgb="FF808080"/>
      </top>
      <bottom style="thin">
        <color rgb="FF808080"/>
      </bottom>
      <diagonal/>
    </border>
  </borders>
  <cellStyleXfs count="60">
    <xf numFmtId="0" fontId="0" fillId="0" borderId="0"/>
    <xf numFmtId="9" fontId="1" fillId="0" borderId="0"/>
    <xf numFmtId="0" fontId="2" fillId="0" borderId="1"/>
    <xf numFmtId="0" fontId="3" fillId="0" borderId="2"/>
    <xf numFmtId="0" fontId="4" fillId="0" borderId="0"/>
    <xf numFmtId="171" fontId="6" fillId="2" borderId="0">
      <alignment horizontal="left"/>
    </xf>
    <xf numFmtId="0" fontId="7" fillId="4" borderId="0"/>
    <xf numFmtId="172" fontId="8" fillId="0" borderId="0">
      <alignment vertical="top"/>
    </xf>
    <xf numFmtId="0" fontId="9" fillId="0" borderId="0"/>
    <xf numFmtId="164" fontId="9" fillId="0" borderId="0"/>
    <xf numFmtId="166" fontId="10" fillId="6" borderId="19">
      <alignment vertical="top"/>
    </xf>
    <xf numFmtId="168" fontId="10" fillId="6" borderId="19">
      <alignment vertical="top"/>
    </xf>
    <xf numFmtId="0" fontId="1" fillId="0" borderId="0"/>
    <xf numFmtId="0" fontId="9" fillId="0" borderId="0"/>
    <xf numFmtId="164" fontId="1" fillId="0" borderId="0"/>
    <xf numFmtId="166" fontId="9" fillId="0" borderId="0">
      <alignment vertical="top"/>
    </xf>
    <xf numFmtId="0" fontId="1" fillId="0" borderId="0"/>
    <xf numFmtId="0" fontId="1" fillId="0" borderId="0"/>
    <xf numFmtId="0" fontId="3" fillId="0" borderId="2"/>
    <xf numFmtId="0" fontId="9" fillId="0" borderId="0"/>
    <xf numFmtId="0" fontId="30" fillId="0" borderId="0"/>
    <xf numFmtId="164" fontId="9" fillId="0" borderId="0"/>
    <xf numFmtId="164" fontId="1" fillId="0" borderId="0"/>
    <xf numFmtId="164" fontId="9" fillId="0" borderId="0"/>
    <xf numFmtId="164" fontId="1" fillId="0" borderId="0"/>
    <xf numFmtId="166" fontId="1" fillId="0" borderId="0">
      <alignment vertical="top"/>
    </xf>
    <xf numFmtId="164" fontId="1" fillId="0" borderId="0"/>
    <xf numFmtId="168" fontId="1" fillId="0" borderId="0">
      <alignment vertical="top"/>
    </xf>
    <xf numFmtId="0" fontId="1" fillId="0" borderId="0"/>
    <xf numFmtId="0" fontId="36" fillId="13" borderId="0"/>
    <xf numFmtId="0" fontId="9" fillId="0" borderId="0"/>
    <xf numFmtId="164" fontId="1" fillId="0" borderId="0"/>
    <xf numFmtId="0" fontId="5" fillId="0" borderId="0"/>
    <xf numFmtId="164" fontId="9" fillId="0" borderId="0"/>
    <xf numFmtId="164" fontId="1" fillId="0" borderId="0"/>
    <xf numFmtId="164" fontId="9" fillId="0" borderId="0"/>
    <xf numFmtId="164" fontId="1" fillId="0" borderId="0"/>
    <xf numFmtId="164" fontId="9" fillId="0" borderId="0"/>
    <xf numFmtId="164" fontId="1" fillId="0" borderId="0"/>
    <xf numFmtId="164" fontId="1" fillId="0" borderId="0"/>
    <xf numFmtId="164" fontId="1" fillId="0" borderId="0"/>
    <xf numFmtId="0" fontId="5" fillId="0" borderId="0"/>
    <xf numFmtId="0" fontId="1" fillId="0" borderId="0"/>
    <xf numFmtId="0" fontId="38" fillId="0" borderId="0"/>
    <xf numFmtId="164" fontId="1" fillId="0" borderId="0"/>
    <xf numFmtId="0" fontId="2" fillId="0" borderId="1"/>
    <xf numFmtId="0" fontId="1" fillId="0" borderId="0"/>
    <xf numFmtId="164" fontId="1" fillId="0" borderId="0"/>
    <xf numFmtId="164" fontId="1" fillId="0" borderId="0"/>
    <xf numFmtId="166" fontId="5" fillId="0" borderId="0">
      <alignment vertical="top"/>
    </xf>
    <xf numFmtId="166" fontId="1" fillId="0" borderId="0">
      <alignment vertical="top"/>
    </xf>
    <xf numFmtId="0" fontId="1" fillId="0" borderId="0"/>
    <xf numFmtId="9" fontId="1" fillId="0" borderId="0"/>
    <xf numFmtId="0" fontId="9" fillId="0" borderId="0">
      <alignment vertical="top"/>
    </xf>
    <xf numFmtId="0" fontId="9" fillId="0" borderId="0"/>
    <xf numFmtId="166" fontId="1" fillId="0" borderId="0">
      <alignment vertical="top"/>
    </xf>
    <xf numFmtId="0" fontId="5" fillId="0" borderId="0"/>
    <xf numFmtId="0" fontId="12" fillId="0" borderId="0"/>
    <xf numFmtId="0" fontId="7" fillId="4" borderId="0" applyNumberFormat="0"/>
    <xf numFmtId="0" fontId="43" fillId="0" borderId="0"/>
  </cellStyleXfs>
  <cellXfs count="476">
    <xf numFmtId="0" fontId="0" fillId="0" borderId="0" xfId="0"/>
    <xf numFmtId="0" fontId="0" fillId="0" borderId="0" xfId="0" applyAlignment="1">
      <alignment vertical="center"/>
    </xf>
    <xf numFmtId="0" fontId="13" fillId="10" borderId="0" xfId="2" applyFont="1" applyFill="1" applyBorder="1" applyAlignment="1">
      <alignment vertical="center"/>
    </xf>
    <xf numFmtId="0" fontId="15" fillId="10" borderId="0" xfId="2" applyFont="1" applyFill="1" applyBorder="1" applyAlignment="1">
      <alignment horizontal="left" vertical="center"/>
    </xf>
    <xf numFmtId="0" fontId="16" fillId="0" borderId="37" xfId="3" applyFont="1" applyBorder="1" applyAlignment="1">
      <alignment horizontal="center" vertical="center" wrapText="1"/>
    </xf>
    <xf numFmtId="0" fontId="16" fillId="0" borderId="38" xfId="3" applyFont="1" applyBorder="1" applyAlignment="1">
      <alignment horizontal="center" vertical="center" wrapText="1"/>
    </xf>
    <xf numFmtId="0" fontId="16" fillId="0" borderId="39" xfId="3" applyFont="1" applyBorder="1" applyAlignment="1">
      <alignment horizontal="center" vertical="center" wrapText="1"/>
    </xf>
    <xf numFmtId="0" fontId="16" fillId="0" borderId="0" xfId="0" applyFont="1" applyAlignment="1">
      <alignment vertical="center"/>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8" xfId="0" applyFont="1" applyBorder="1" applyAlignment="1">
      <alignment horizontal="center" vertical="center" wrapText="1"/>
    </xf>
    <xf numFmtId="165" fontId="19" fillId="0" borderId="25" xfId="0" applyNumberFormat="1" applyFont="1" applyBorder="1" applyAlignment="1" applyProtection="1">
      <alignment horizontal="left" vertical="center" wrapText="1"/>
      <protection locked="0"/>
    </xf>
    <xf numFmtId="1" fontId="19" fillId="0" borderId="23" xfId="0" applyNumberFormat="1" applyFont="1" applyBorder="1" applyAlignment="1" applyProtection="1">
      <alignment horizontal="center" vertical="center" wrapText="1"/>
      <protection locked="0"/>
    </xf>
    <xf numFmtId="165" fontId="19" fillId="0" borderId="23" xfId="0" applyNumberFormat="1" applyFont="1" applyBorder="1" applyAlignment="1" applyProtection="1">
      <alignment horizontal="center" vertical="center" wrapText="1"/>
      <protection locked="0"/>
    </xf>
    <xf numFmtId="165" fontId="19" fillId="0" borderId="26" xfId="0" applyNumberFormat="1" applyFont="1" applyBorder="1" applyAlignment="1" applyProtection="1">
      <alignment horizontal="left" vertical="center" wrapText="1"/>
      <protection locked="0"/>
    </xf>
    <xf numFmtId="1" fontId="19" fillId="0" borderId="24" xfId="0" applyNumberFormat="1" applyFont="1" applyBorder="1" applyAlignment="1" applyProtection="1">
      <alignment horizontal="center" vertical="center" wrapText="1"/>
      <protection locked="0"/>
    </xf>
    <xf numFmtId="165" fontId="19" fillId="0" borderId="24" xfId="0" applyNumberFormat="1" applyFont="1" applyBorder="1" applyAlignment="1" applyProtection="1">
      <alignment horizontal="center" vertical="center" wrapText="1"/>
      <protection locked="0"/>
    </xf>
    <xf numFmtId="165" fontId="19" fillId="7" borderId="24" xfId="0" applyNumberFormat="1" applyFont="1" applyFill="1" applyBorder="1" applyAlignment="1" applyProtection="1">
      <alignment horizontal="center" vertical="center" wrapText="1"/>
      <protection locked="0"/>
    </xf>
    <xf numFmtId="0" fontId="16" fillId="0" borderId="33" xfId="3" applyFont="1" applyBorder="1" applyAlignment="1">
      <alignment horizontal="center" vertical="center" wrapText="1"/>
    </xf>
    <xf numFmtId="165" fontId="19" fillId="0" borderId="29" xfId="0" applyNumberFormat="1" applyFont="1" applyBorder="1" applyAlignment="1" applyProtection="1">
      <alignment horizontal="left" vertical="center" wrapText="1"/>
      <protection locked="0"/>
    </xf>
    <xf numFmtId="1" fontId="19" fillId="0" borderId="28" xfId="0" applyNumberFormat="1" applyFont="1" applyBorder="1" applyAlignment="1" applyProtection="1">
      <alignment horizontal="center" vertical="center" wrapText="1"/>
      <protection locked="0"/>
    </xf>
    <xf numFmtId="165" fontId="19" fillId="0" borderId="28" xfId="0" applyNumberFormat="1" applyFont="1" applyBorder="1" applyAlignment="1" applyProtection="1">
      <alignment horizontal="center" vertical="center" wrapText="1"/>
      <protection locked="0"/>
    </xf>
    <xf numFmtId="165" fontId="19" fillId="7" borderId="28" xfId="0" applyNumberFormat="1" applyFont="1" applyFill="1" applyBorder="1" applyAlignment="1" applyProtection="1">
      <alignment horizontal="center" vertical="center" wrapText="1"/>
      <protection locked="0"/>
    </xf>
    <xf numFmtId="0" fontId="27" fillId="4" borderId="22" xfId="0" applyFont="1" applyFill="1" applyBorder="1" applyAlignment="1">
      <alignment horizontal="left" vertical="center" wrapText="1"/>
    </xf>
    <xf numFmtId="1" fontId="0" fillId="0" borderId="0" xfId="0" applyNumberFormat="1"/>
    <xf numFmtId="165" fontId="24" fillId="7" borderId="30" xfId="0" applyNumberFormat="1" applyFont="1" applyFill="1" applyBorder="1" applyAlignment="1" applyProtection="1">
      <alignment horizontal="center" vertical="center" wrapText="1"/>
      <protection locked="0"/>
    </xf>
    <xf numFmtId="165" fontId="24" fillId="9" borderId="28" xfId="0" applyNumberFormat="1" applyFont="1" applyFill="1" applyBorder="1" applyAlignment="1" applyProtection="1">
      <alignment horizontal="center" vertical="center" wrapText="1"/>
      <protection locked="0"/>
    </xf>
    <xf numFmtId="0" fontId="5" fillId="8" borderId="0" xfId="0" applyFont="1" applyFill="1"/>
    <xf numFmtId="0" fontId="27" fillId="4" borderId="32" xfId="0" applyFont="1" applyFill="1" applyBorder="1" applyAlignment="1">
      <alignment horizontal="center" vertical="center" wrapText="1"/>
    </xf>
    <xf numFmtId="0" fontId="27" fillId="4" borderId="42"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0" fillId="8" borderId="0" xfId="0" applyFill="1"/>
    <xf numFmtId="0" fontId="18" fillId="8" borderId="0" xfId="0" applyFont="1" applyFill="1"/>
    <xf numFmtId="0" fontId="18" fillId="8" borderId="0" xfId="0" applyFont="1" applyFill="1" applyAlignment="1">
      <alignment vertical="center"/>
    </xf>
    <xf numFmtId="0" fontId="27" fillId="4" borderId="24" xfId="0" applyFont="1" applyFill="1" applyBorder="1" applyAlignment="1">
      <alignment horizontal="center" vertical="center" wrapText="1"/>
    </xf>
    <xf numFmtId="1" fontId="19" fillId="7" borderId="24" xfId="0" applyNumberFormat="1" applyFont="1" applyFill="1" applyBorder="1" applyAlignment="1" applyProtection="1">
      <alignment horizontal="center" vertical="center" wrapText="1"/>
      <protection locked="0"/>
    </xf>
    <xf numFmtId="165" fontId="19" fillId="11" borderId="24" xfId="0" applyNumberFormat="1" applyFont="1" applyFill="1" applyBorder="1" applyAlignment="1" applyProtection="1">
      <alignment horizontal="center" vertical="center" wrapText="1"/>
      <protection locked="0"/>
    </xf>
    <xf numFmtId="0" fontId="16" fillId="8" borderId="0" xfId="0" applyFont="1" applyFill="1" applyAlignment="1">
      <alignment vertical="center"/>
    </xf>
    <xf numFmtId="165" fontId="19" fillId="0" borderId="29" xfId="0" applyNumberFormat="1" applyFont="1" applyBorder="1" applyAlignment="1" applyProtection="1">
      <alignment vertical="center" wrapText="1"/>
      <protection locked="0"/>
    </xf>
    <xf numFmtId="165" fontId="19" fillId="7" borderId="40" xfId="0" applyNumberFormat="1" applyFont="1" applyFill="1" applyBorder="1" applyAlignment="1" applyProtection="1">
      <alignment horizontal="center" vertical="center" wrapText="1"/>
      <protection locked="0"/>
    </xf>
    <xf numFmtId="165" fontId="19" fillId="0" borderId="26" xfId="0" applyNumberFormat="1" applyFont="1" applyBorder="1" applyAlignment="1" applyProtection="1">
      <alignment vertical="center" wrapText="1"/>
      <protection locked="0"/>
    </xf>
    <xf numFmtId="165" fontId="19" fillId="7" borderId="30" xfId="0" applyNumberFormat="1" applyFont="1" applyFill="1" applyBorder="1" applyAlignment="1" applyProtection="1">
      <alignment horizontal="center" vertical="center" wrapText="1"/>
      <protection locked="0"/>
    </xf>
    <xf numFmtId="165" fontId="19" fillId="0" borderId="25" xfId="0" applyNumberFormat="1" applyFont="1" applyBorder="1" applyAlignment="1" applyProtection="1">
      <alignment vertical="center" wrapText="1"/>
      <protection locked="0"/>
    </xf>
    <xf numFmtId="0" fontId="31" fillId="8" borderId="0" xfId="13" applyFont="1" applyFill="1" applyAlignment="1">
      <alignment horizontal="center" vertical="center" wrapText="1"/>
    </xf>
    <xf numFmtId="165" fontId="24" fillId="0" borderId="23" xfId="0" applyNumberFormat="1" applyFont="1" applyBorder="1" applyAlignment="1" applyProtection="1">
      <alignment horizontal="left" vertical="center" wrapText="1"/>
      <protection locked="0"/>
    </xf>
    <xf numFmtId="1" fontId="19" fillId="0" borderId="48" xfId="0" applyNumberFormat="1" applyFont="1" applyBorder="1" applyAlignment="1" applyProtection="1">
      <alignment horizontal="center" vertical="center" wrapText="1"/>
      <protection locked="0"/>
    </xf>
    <xf numFmtId="0" fontId="16" fillId="0" borderId="31" xfId="3" applyFont="1" applyBorder="1" applyAlignment="1">
      <alignment horizontal="center" vertical="center" wrapText="1"/>
    </xf>
    <xf numFmtId="0" fontId="27" fillId="4" borderId="26"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27" fillId="4" borderId="50" xfId="0" applyFont="1" applyFill="1" applyBorder="1" applyAlignment="1">
      <alignment horizontal="center" vertical="center" wrapText="1"/>
    </xf>
    <xf numFmtId="0" fontId="27" fillId="4" borderId="47" xfId="0" applyFont="1" applyFill="1" applyBorder="1" applyAlignment="1">
      <alignment horizontal="center" vertical="center" wrapText="1"/>
    </xf>
    <xf numFmtId="167" fontId="19" fillId="11" borderId="23" xfId="0" applyNumberFormat="1" applyFont="1" applyFill="1" applyBorder="1" applyAlignment="1" applyProtection="1">
      <alignment horizontal="center" vertical="center" wrapText="1"/>
      <protection locked="0"/>
    </xf>
    <xf numFmtId="0" fontId="16" fillId="0" borderId="44" xfId="3" applyFont="1" applyBorder="1" applyAlignment="1">
      <alignment horizontal="center" vertical="center" wrapText="1"/>
    </xf>
    <xf numFmtId="165" fontId="24" fillId="0" borderId="26" xfId="0" applyNumberFormat="1" applyFont="1" applyBorder="1" applyAlignment="1" applyProtection="1">
      <alignment horizontal="left" vertical="center" wrapText="1"/>
      <protection locked="0"/>
    </xf>
    <xf numFmtId="165" fontId="24" fillId="0" borderId="25" xfId="0" applyNumberFormat="1" applyFont="1" applyBorder="1" applyAlignment="1" applyProtection="1">
      <alignment horizontal="left" vertical="center" wrapText="1"/>
      <protection locked="0"/>
    </xf>
    <xf numFmtId="0" fontId="33" fillId="8" borderId="0" xfId="0" applyFont="1" applyFill="1"/>
    <xf numFmtId="0" fontId="27" fillId="8" borderId="0" xfId="0" applyFont="1" applyFill="1"/>
    <xf numFmtId="0" fontId="27" fillId="8" borderId="0" xfId="0" applyFont="1" applyFill="1" applyAlignment="1">
      <alignment vertical="center"/>
    </xf>
    <xf numFmtId="165" fontId="24" fillId="0" borderId="24" xfId="0" applyNumberFormat="1" applyFont="1" applyBorder="1" applyAlignment="1" applyProtection="1">
      <alignment horizontal="center" vertical="center" wrapText="1"/>
      <protection locked="0"/>
    </xf>
    <xf numFmtId="165" fontId="24" fillId="0" borderId="24" xfId="0" applyNumberFormat="1" applyFont="1" applyBorder="1" applyAlignment="1" applyProtection="1">
      <alignment horizontal="left" vertical="center" wrapText="1"/>
      <protection locked="0"/>
    </xf>
    <xf numFmtId="165" fontId="24" fillId="0" borderId="29" xfId="0" applyNumberFormat="1" applyFont="1" applyBorder="1" applyAlignment="1" applyProtection="1">
      <alignment horizontal="left" vertical="center" wrapText="1"/>
      <protection locked="0"/>
    </xf>
    <xf numFmtId="165" fontId="24" fillId="0" borderId="28" xfId="0" applyNumberFormat="1" applyFont="1" applyBorder="1" applyAlignment="1" applyProtection="1">
      <alignment horizontal="center" vertical="center" wrapText="1"/>
      <protection locked="0"/>
    </xf>
    <xf numFmtId="165" fontId="24" fillId="0" borderId="28" xfId="0" applyNumberFormat="1" applyFont="1" applyBorder="1" applyAlignment="1">
      <alignment horizontal="center" vertical="center" wrapText="1"/>
    </xf>
    <xf numFmtId="165" fontId="24" fillId="0" borderId="28" xfId="0" applyNumberFormat="1" applyFont="1" applyBorder="1" applyAlignment="1" applyProtection="1">
      <alignment horizontal="left" vertical="center" wrapText="1"/>
      <protection locked="0"/>
    </xf>
    <xf numFmtId="165" fontId="24" fillId="0" borderId="24" xfId="0" applyNumberFormat="1" applyFont="1" applyBorder="1" applyAlignment="1">
      <alignment horizontal="center" vertical="center" wrapText="1"/>
    </xf>
    <xf numFmtId="165" fontId="24" fillId="0" borderId="23" xfId="0" applyNumberFormat="1" applyFont="1" applyBorder="1" applyAlignment="1" applyProtection="1">
      <alignment horizontal="center" vertical="center" wrapText="1"/>
      <protection locked="0"/>
    </xf>
    <xf numFmtId="0" fontId="18" fillId="0" borderId="0" xfId="0" applyFont="1" applyAlignment="1">
      <alignment horizontal="left"/>
    </xf>
    <xf numFmtId="165" fontId="24" fillId="7" borderId="24" xfId="0" applyNumberFormat="1" applyFont="1" applyFill="1" applyBorder="1" applyAlignment="1" applyProtection="1">
      <alignment horizontal="center" vertical="center" wrapText="1"/>
      <protection locked="0"/>
    </xf>
    <xf numFmtId="0" fontId="18" fillId="0" borderId="0" xfId="0" applyFont="1" applyAlignment="1">
      <alignment horizontal="center"/>
    </xf>
    <xf numFmtId="0" fontId="0" fillId="0" borderId="0" xfId="0" applyAlignment="1">
      <alignment horizontal="left" vertical="center"/>
    </xf>
    <xf numFmtId="1" fontId="19" fillId="0" borderId="24" xfId="0" applyNumberFormat="1" applyFont="1" applyBorder="1" applyAlignment="1" applyProtection="1">
      <alignment horizontal="left" vertical="center" wrapText="1"/>
      <protection locked="0"/>
    </xf>
    <xf numFmtId="0" fontId="34" fillId="8" borderId="0" xfId="13" applyFont="1" applyFill="1" applyAlignment="1">
      <alignment horizontal="center" vertical="center" wrapText="1"/>
    </xf>
    <xf numFmtId="0" fontId="24" fillId="0" borderId="26" xfId="0" applyFont="1" applyBorder="1" applyAlignment="1">
      <alignment horizontal="left" vertical="center" wrapText="1"/>
    </xf>
    <xf numFmtId="165" fontId="19" fillId="12" borderId="28" xfId="0" applyNumberFormat="1" applyFont="1" applyFill="1" applyBorder="1" applyAlignment="1" applyProtection="1">
      <alignment horizontal="left" vertical="center" wrapText="1"/>
      <protection locked="0"/>
    </xf>
    <xf numFmtId="165" fontId="19" fillId="12" borderId="24" xfId="0" applyNumberFormat="1" applyFont="1" applyFill="1" applyBorder="1" applyAlignment="1" applyProtection="1">
      <alignment horizontal="left" vertical="center" wrapText="1"/>
      <protection locked="0"/>
    </xf>
    <xf numFmtId="165" fontId="19" fillId="12" borderId="23" xfId="0" applyNumberFormat="1" applyFont="1" applyFill="1" applyBorder="1" applyAlignment="1" applyProtection="1">
      <alignment horizontal="left" vertical="center" wrapText="1"/>
      <protection locked="0"/>
    </xf>
    <xf numFmtId="0" fontId="27" fillId="4" borderId="43" xfId="0" applyFont="1" applyFill="1" applyBorder="1" applyAlignment="1">
      <alignment horizontal="center" vertical="center" wrapText="1"/>
    </xf>
    <xf numFmtId="165" fontId="24" fillId="0" borderId="23" xfId="0" applyNumberFormat="1" applyFont="1" applyBorder="1" applyAlignment="1">
      <alignment horizontal="center" vertical="center" wrapText="1"/>
    </xf>
    <xf numFmtId="165" fontId="24" fillId="0" borderId="29" xfId="0" applyNumberFormat="1" applyFont="1" applyBorder="1" applyAlignment="1" applyProtection="1">
      <alignment horizontal="center" vertical="center" wrapText="1"/>
      <protection locked="0"/>
    </xf>
    <xf numFmtId="165" fontId="24" fillId="0" borderId="26" xfId="0" applyNumberFormat="1" applyFont="1" applyBorder="1" applyAlignment="1" applyProtection="1">
      <alignment horizontal="center" vertical="center" wrapText="1"/>
      <protection locked="0"/>
    </xf>
    <xf numFmtId="165" fontId="24" fillId="0" borderId="25" xfId="0" applyNumberFormat="1" applyFont="1" applyBorder="1" applyAlignment="1" applyProtection="1">
      <alignment horizontal="center" vertical="center" wrapText="1"/>
      <protection locked="0"/>
    </xf>
    <xf numFmtId="0" fontId="27" fillId="4" borderId="49" xfId="0" applyFont="1" applyFill="1" applyBorder="1" applyAlignment="1">
      <alignment horizontal="center" vertical="center" wrapText="1"/>
    </xf>
    <xf numFmtId="1" fontId="27" fillId="4" borderId="48" xfId="0" applyNumberFormat="1" applyFont="1" applyFill="1" applyBorder="1" applyAlignment="1">
      <alignment horizontal="center" vertical="center" wrapText="1"/>
    </xf>
    <xf numFmtId="0" fontId="27" fillId="4" borderId="48" xfId="0" applyFont="1" applyFill="1" applyBorder="1" applyAlignment="1">
      <alignment horizontal="center" vertical="center" wrapText="1"/>
    </xf>
    <xf numFmtId="0" fontId="35" fillId="8" borderId="0" xfId="13" applyFont="1" applyFill="1" applyAlignment="1">
      <alignment horizontal="center" vertical="center" wrapText="1"/>
    </xf>
    <xf numFmtId="0" fontId="27" fillId="4" borderId="23" xfId="0" applyFont="1" applyFill="1" applyBorder="1" applyAlignment="1">
      <alignment horizontal="center" vertical="top" wrapText="1"/>
    </xf>
    <xf numFmtId="0" fontId="27" fillId="4" borderId="32" xfId="0" applyFont="1" applyFill="1" applyBorder="1" applyAlignment="1">
      <alignment horizontal="center" vertical="top" wrapText="1"/>
    </xf>
    <xf numFmtId="0" fontId="27" fillId="8" borderId="0" xfId="0" applyFont="1" applyFill="1" applyAlignment="1">
      <alignment horizontal="center" vertical="center"/>
    </xf>
    <xf numFmtId="0" fontId="35" fillId="8" borderId="0" xfId="3" applyFont="1" applyFill="1" applyBorder="1" applyAlignment="1">
      <alignment vertical="center" wrapText="1"/>
    </xf>
    <xf numFmtId="0" fontId="27" fillId="4" borderId="26" xfId="0" applyFont="1" applyFill="1" applyBorder="1" applyAlignment="1">
      <alignment horizontal="left" vertical="center" wrapText="1"/>
    </xf>
    <xf numFmtId="0" fontId="27" fillId="4" borderId="30" xfId="0" applyFont="1" applyFill="1" applyBorder="1" applyAlignment="1">
      <alignment horizontal="center" vertical="center" wrapText="1"/>
    </xf>
    <xf numFmtId="0" fontId="27" fillId="4" borderId="25" xfId="0" applyFont="1" applyFill="1" applyBorder="1" applyAlignment="1">
      <alignment horizontal="left" vertical="center" wrapText="1"/>
    </xf>
    <xf numFmtId="0" fontId="24" fillId="7" borderId="28" xfId="0" applyFont="1" applyFill="1" applyBorder="1" applyAlignment="1" applyProtection="1">
      <alignment horizontal="center" vertical="center" wrapText="1"/>
      <protection locked="0"/>
    </xf>
    <xf numFmtId="1" fontId="24" fillId="0" borderId="28" xfId="0" applyNumberFormat="1" applyFont="1" applyBorder="1" applyAlignment="1" applyProtection="1">
      <alignment horizontal="center" vertical="center" wrapText="1"/>
      <protection locked="0"/>
    </xf>
    <xf numFmtId="0" fontId="24" fillId="0" borderId="39" xfId="3" applyFont="1" applyBorder="1" applyAlignment="1">
      <alignment horizontal="center" vertical="center" wrapText="1"/>
    </xf>
    <xf numFmtId="0" fontId="24" fillId="7" borderId="24" xfId="0" applyFont="1" applyFill="1" applyBorder="1" applyAlignment="1" applyProtection="1">
      <alignment horizontal="center" vertical="center" wrapText="1"/>
      <protection locked="0"/>
    </xf>
    <xf numFmtId="0" fontId="24" fillId="12" borderId="24" xfId="0" applyFont="1" applyFill="1" applyBorder="1" applyAlignment="1" applyProtection="1">
      <alignment horizontal="center" vertical="center" wrapText="1"/>
      <protection locked="0"/>
    </xf>
    <xf numFmtId="0" fontId="24" fillId="12" borderId="30" xfId="0" applyFont="1" applyFill="1" applyBorder="1" applyAlignment="1" applyProtection="1">
      <alignment horizontal="center" vertical="center" wrapText="1"/>
      <protection locked="0"/>
    </xf>
    <xf numFmtId="1" fontId="24" fillId="0" borderId="24" xfId="0" applyNumberFormat="1" applyFont="1" applyBorder="1" applyAlignment="1" applyProtection="1">
      <alignment horizontal="center" vertical="center" wrapText="1"/>
      <protection locked="0"/>
    </xf>
    <xf numFmtId="0" fontId="24" fillId="0" borderId="38" xfId="3" applyFont="1" applyBorder="1" applyAlignment="1">
      <alignment horizontal="center" vertical="center" wrapText="1"/>
    </xf>
    <xf numFmtId="0" fontId="24" fillId="7" borderId="23" xfId="0" applyFont="1" applyFill="1" applyBorder="1" applyAlignment="1" applyProtection="1">
      <alignment horizontal="center" vertical="center" wrapText="1"/>
      <protection locked="0"/>
    </xf>
    <xf numFmtId="0" fontId="24" fillId="12" borderId="23" xfId="0" applyFont="1" applyFill="1" applyBorder="1" applyAlignment="1" applyProtection="1">
      <alignment horizontal="center" vertical="center" wrapText="1"/>
      <protection locked="0"/>
    </xf>
    <xf numFmtId="0" fontId="24" fillId="12" borderId="32" xfId="0" applyFont="1" applyFill="1" applyBorder="1" applyAlignment="1" applyProtection="1">
      <alignment horizontal="center" vertical="center" wrapText="1"/>
      <protection locked="0"/>
    </xf>
    <xf numFmtId="1" fontId="24" fillId="0" borderId="23" xfId="0" applyNumberFormat="1" applyFont="1" applyBorder="1" applyAlignment="1" applyProtection="1">
      <alignment horizontal="center" vertical="center" wrapText="1"/>
      <protection locked="0"/>
    </xf>
    <xf numFmtId="0" fontId="24" fillId="0" borderId="37" xfId="3" applyFont="1" applyBorder="1" applyAlignment="1">
      <alignment horizontal="center" vertical="center" wrapText="1"/>
    </xf>
    <xf numFmtId="0" fontId="24" fillId="0" borderId="29" xfId="0" applyFont="1" applyBorder="1" applyAlignment="1">
      <alignment horizontal="left" vertical="center" wrapText="1"/>
    </xf>
    <xf numFmtId="0" fontId="24" fillId="12" borderId="28" xfId="0" applyFont="1" applyFill="1" applyBorder="1" applyAlignment="1" applyProtection="1">
      <alignment horizontal="center" vertical="center" wrapText="1"/>
      <protection locked="0"/>
    </xf>
    <xf numFmtId="0" fontId="24" fillId="12" borderId="40" xfId="0" applyFont="1" applyFill="1" applyBorder="1" applyAlignment="1" applyProtection="1">
      <alignment horizontal="center" vertical="center" wrapText="1"/>
      <protection locked="0"/>
    </xf>
    <xf numFmtId="165" fontId="19" fillId="0" borderId="50" xfId="0" applyNumberFormat="1" applyFont="1" applyBorder="1" applyAlignment="1" applyProtection="1">
      <alignment vertical="center" wrapText="1"/>
      <protection locked="0"/>
    </xf>
    <xf numFmtId="0" fontId="29" fillId="8" borderId="0" xfId="13" applyFont="1" applyFill="1" applyAlignment="1">
      <alignment horizontal="center" vertical="center" wrapText="1"/>
    </xf>
    <xf numFmtId="2" fontId="24" fillId="7" borderId="24" xfId="14" applyNumberFormat="1" applyFont="1" applyFill="1" applyBorder="1" applyAlignment="1">
      <alignment horizontal="center" vertical="center" wrapText="1"/>
    </xf>
    <xf numFmtId="4" fontId="24" fillId="7" borderId="23" xfId="14" applyNumberFormat="1" applyFont="1" applyFill="1" applyBorder="1" applyAlignment="1">
      <alignment horizontal="center" vertical="center" wrapText="1"/>
    </xf>
    <xf numFmtId="4" fontId="24" fillId="7" borderId="23" xfId="0" applyNumberFormat="1" applyFont="1" applyFill="1" applyBorder="1" applyAlignment="1" applyProtection="1">
      <alignment horizontal="center" vertical="center" wrapText="1"/>
      <protection locked="0"/>
    </xf>
    <xf numFmtId="4" fontId="24" fillId="7" borderId="32" xfId="0" applyNumberFormat="1" applyFont="1" applyFill="1" applyBorder="1" applyAlignment="1" applyProtection="1">
      <alignment horizontal="center" vertical="center" wrapText="1"/>
      <protection locked="0"/>
    </xf>
    <xf numFmtId="0" fontId="26" fillId="8" borderId="0" xfId="0" applyFont="1" applyFill="1" applyAlignment="1">
      <alignment horizontal="center" vertical="top" wrapText="1"/>
    </xf>
    <xf numFmtId="1" fontId="19" fillId="7" borderId="30" xfId="0" applyNumberFormat="1" applyFont="1" applyFill="1" applyBorder="1" applyAlignment="1" applyProtection="1">
      <alignment horizontal="center" vertical="center" wrapText="1"/>
      <protection locked="0"/>
    </xf>
    <xf numFmtId="1" fontId="19" fillId="12" borderId="24" xfId="0" applyNumberFormat="1" applyFont="1" applyFill="1" applyBorder="1" applyAlignment="1" applyProtection="1">
      <alignment horizontal="center" vertical="center" wrapText="1"/>
      <protection locked="0"/>
    </xf>
    <xf numFmtId="0" fontId="24" fillId="8" borderId="0" xfId="0" applyFont="1" applyFill="1" applyAlignment="1">
      <alignment vertical="center"/>
    </xf>
    <xf numFmtId="169" fontId="24" fillId="11" borderId="28" xfId="0" applyNumberFormat="1" applyFont="1" applyFill="1" applyBorder="1" applyAlignment="1" applyProtection="1">
      <alignment horizontal="center" vertical="center" wrapText="1"/>
      <protection locked="0"/>
    </xf>
    <xf numFmtId="169" fontId="24" fillId="11" borderId="24" xfId="0" applyNumberFormat="1" applyFont="1" applyFill="1" applyBorder="1" applyAlignment="1" applyProtection="1">
      <alignment horizontal="center" vertical="center" wrapText="1"/>
      <protection locked="0"/>
    </xf>
    <xf numFmtId="169" fontId="24" fillId="11" borderId="23" xfId="0" applyNumberFormat="1" applyFont="1" applyFill="1" applyBorder="1" applyAlignment="1" applyProtection="1">
      <alignment horizontal="center" vertical="center" wrapText="1"/>
      <protection locked="0"/>
    </xf>
    <xf numFmtId="10" fontId="24" fillId="7" borderId="28" xfId="0" applyNumberFormat="1" applyFont="1" applyFill="1" applyBorder="1" applyAlignment="1" applyProtection="1">
      <alignment horizontal="center" vertical="center" wrapText="1"/>
      <protection locked="0"/>
    </xf>
    <xf numFmtId="10" fontId="24" fillId="7" borderId="24" xfId="0" applyNumberFormat="1" applyFont="1" applyFill="1" applyBorder="1" applyAlignment="1" applyProtection="1">
      <alignment horizontal="center" vertical="center" wrapText="1"/>
      <protection locked="0"/>
    </xf>
    <xf numFmtId="10" fontId="24" fillId="7" borderId="23" xfId="0" applyNumberFormat="1" applyFont="1" applyFill="1" applyBorder="1" applyAlignment="1" applyProtection="1">
      <alignment horizontal="center" vertical="center" wrapText="1"/>
      <protection locked="0"/>
    </xf>
    <xf numFmtId="10" fontId="24" fillId="11" borderId="40" xfId="0" applyNumberFormat="1" applyFont="1" applyFill="1" applyBorder="1" applyAlignment="1" applyProtection="1">
      <alignment horizontal="center" vertical="center" wrapText="1"/>
      <protection locked="0"/>
    </xf>
    <xf numFmtId="10" fontId="24" fillId="11" borderId="30" xfId="0" applyNumberFormat="1" applyFont="1" applyFill="1" applyBorder="1" applyAlignment="1" applyProtection="1">
      <alignment horizontal="center" vertical="center" wrapText="1"/>
      <protection locked="0"/>
    </xf>
    <xf numFmtId="10" fontId="24" fillId="7" borderId="24" xfId="0" applyNumberFormat="1" applyFont="1" applyFill="1" applyBorder="1" applyAlignment="1">
      <alignment horizontal="center" vertical="center" wrapText="1"/>
    </xf>
    <xf numFmtId="10" fontId="24" fillId="11" borderId="32" xfId="0" applyNumberFormat="1" applyFont="1" applyFill="1" applyBorder="1" applyAlignment="1" applyProtection="1">
      <alignment horizontal="center" vertical="center" wrapText="1"/>
      <protection locked="0"/>
    </xf>
    <xf numFmtId="10" fontId="24" fillId="7" borderId="28" xfId="0" applyNumberFormat="1" applyFont="1" applyFill="1" applyBorder="1" applyAlignment="1">
      <alignment horizontal="center" vertical="center" wrapText="1"/>
    </xf>
    <xf numFmtId="10" fontId="24" fillId="7" borderId="23" xfId="0" applyNumberFormat="1" applyFont="1" applyFill="1" applyBorder="1" applyAlignment="1">
      <alignment horizontal="center" vertical="center" wrapText="1"/>
    </xf>
    <xf numFmtId="2" fontId="0" fillId="0" borderId="0" xfId="0" applyNumberFormat="1"/>
    <xf numFmtId="170" fontId="24" fillId="11" borderId="24" xfId="0" applyNumberFormat="1" applyFont="1" applyFill="1" applyBorder="1" applyAlignment="1" applyProtection="1">
      <alignment horizontal="center" vertical="center"/>
      <protection locked="0"/>
    </xf>
    <xf numFmtId="0" fontId="15" fillId="3" borderId="0" xfId="5" applyNumberFormat="1" applyFont="1" applyFill="1" applyAlignment="1">
      <alignment horizontal="left" vertical="center"/>
    </xf>
    <xf numFmtId="0" fontId="0" fillId="0" borderId="0" xfId="0" applyAlignment="1">
      <alignment horizontal="left"/>
    </xf>
    <xf numFmtId="0" fontId="32" fillId="0" borderId="0" xfId="0" applyFont="1" applyAlignment="1">
      <alignment horizontal="left"/>
    </xf>
    <xf numFmtId="0" fontId="27" fillId="4" borderId="3" xfId="6" applyFont="1" applyBorder="1" applyAlignment="1">
      <alignment vertical="center" wrapText="1"/>
    </xf>
    <xf numFmtId="0" fontId="27" fillId="4" borderId="4" xfId="6" applyFont="1" applyBorder="1" applyAlignment="1">
      <alignment vertical="center" wrapText="1"/>
    </xf>
    <xf numFmtId="0" fontId="27" fillId="4" borderId="5" xfId="6" applyFont="1" applyBorder="1" applyAlignment="1">
      <alignment vertical="center" wrapText="1"/>
    </xf>
    <xf numFmtId="0" fontId="0" fillId="0" borderId="0" xfId="0"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xf numFmtId="0" fontId="0" fillId="0" borderId="16" xfId="0" applyBorder="1"/>
    <xf numFmtId="0" fontId="0" fillId="0" borderId="17" xfId="0" applyBorder="1"/>
    <xf numFmtId="0" fontId="0" fillId="5" borderId="18" xfId="0" applyFill="1" applyBorder="1" applyAlignment="1" applyProtection="1">
      <alignment horizontal="center" vertical="center"/>
      <protection locked="0"/>
    </xf>
    <xf numFmtId="0" fontId="32" fillId="0" borderId="0" xfId="12" applyFont="1" applyAlignment="1">
      <alignment vertical="center"/>
    </xf>
    <xf numFmtId="0" fontId="0" fillId="7" borderId="18" xfId="0" applyFill="1" applyBorder="1" applyAlignment="1" applyProtection="1">
      <alignment horizontal="center" vertical="center"/>
      <protection locked="0"/>
    </xf>
    <xf numFmtId="0" fontId="0" fillId="0" borderId="0" xfId="0" applyAlignment="1">
      <alignment wrapText="1"/>
    </xf>
    <xf numFmtId="0" fontId="36" fillId="0" borderId="0" xfId="0" applyFont="1" applyAlignment="1">
      <alignment vertical="center"/>
    </xf>
    <xf numFmtId="0" fontId="0" fillId="0" borderId="20" xfId="0" quotePrefix="1" applyBorder="1" applyAlignment="1">
      <alignment vertical="center"/>
    </xf>
    <xf numFmtId="0" fontId="0" fillId="0" borderId="9" xfId="0" quotePrefix="1" applyBorder="1" applyAlignment="1">
      <alignment vertical="center"/>
    </xf>
    <xf numFmtId="0" fontId="0" fillId="0" borderId="12" xfId="0" quotePrefix="1" applyBorder="1" applyAlignment="1">
      <alignment vertical="center"/>
    </xf>
    <xf numFmtId="0" fontId="37" fillId="4" borderId="62" xfId="6" applyFont="1" applyBorder="1" applyAlignment="1">
      <alignment horizontal="left" vertical="center" wrapText="1"/>
    </xf>
    <xf numFmtId="0" fontId="0" fillId="8" borderId="0" xfId="0" applyFill="1" applyAlignment="1">
      <alignment vertical="center"/>
    </xf>
    <xf numFmtId="0" fontId="20" fillId="8" borderId="0" xfId="0" applyFont="1" applyFill="1" applyAlignment="1">
      <alignment horizontal="left" vertical="center" wrapText="1"/>
    </xf>
    <xf numFmtId="10" fontId="0" fillId="0" borderId="0" xfId="0" applyNumberFormat="1"/>
    <xf numFmtId="0" fontId="18" fillId="0" borderId="25" xfId="0" applyFont="1" applyBorder="1" applyAlignment="1">
      <alignment horizontal="left" vertical="center"/>
    </xf>
    <xf numFmtId="10" fontId="24" fillId="7" borderId="51" xfId="0" applyNumberFormat="1" applyFont="1" applyFill="1" applyBorder="1" applyAlignment="1" applyProtection="1">
      <alignment horizontal="center" vertical="center" wrapText="1"/>
      <protection locked="0"/>
    </xf>
    <xf numFmtId="169" fontId="24" fillId="11" borderId="51" xfId="0" applyNumberFormat="1" applyFont="1" applyFill="1" applyBorder="1" applyAlignment="1" applyProtection="1">
      <alignment horizontal="center" vertical="center" wrapText="1"/>
      <protection locked="0"/>
    </xf>
    <xf numFmtId="0" fontId="24" fillId="12" borderId="51" xfId="0" applyFont="1" applyFill="1" applyBorder="1" applyAlignment="1" applyProtection="1">
      <alignment horizontal="center" vertical="center" wrapText="1"/>
      <protection locked="0"/>
    </xf>
    <xf numFmtId="0" fontId="24" fillId="12" borderId="60" xfId="0" applyFont="1" applyFill="1" applyBorder="1" applyAlignment="1" applyProtection="1">
      <alignment horizontal="center" vertical="center" wrapText="1"/>
      <protection locked="0"/>
    </xf>
    <xf numFmtId="0" fontId="24" fillId="0" borderId="41" xfId="3" applyFont="1" applyBorder="1" applyAlignment="1">
      <alignment horizontal="center" vertical="center" wrapText="1"/>
    </xf>
    <xf numFmtId="165" fontId="24" fillId="0" borderId="46" xfId="0" applyNumberFormat="1" applyFont="1" applyBorder="1" applyAlignment="1" applyProtection="1">
      <alignment horizontal="center" vertical="center" wrapText="1"/>
      <protection locked="0"/>
    </xf>
    <xf numFmtId="1" fontId="19" fillId="7" borderId="48" xfId="0" applyNumberFormat="1" applyFont="1" applyFill="1" applyBorder="1" applyAlignment="1" applyProtection="1">
      <alignment horizontal="center" vertical="center" wrapText="1"/>
      <protection locked="0"/>
    </xf>
    <xf numFmtId="165" fontId="19" fillId="12" borderId="48" xfId="0" applyNumberFormat="1" applyFont="1" applyFill="1" applyBorder="1" applyAlignment="1" applyProtection="1">
      <alignment horizontal="left" vertical="center" wrapText="1"/>
      <protection locked="0"/>
    </xf>
    <xf numFmtId="1" fontId="19" fillId="7" borderId="47" xfId="0" applyNumberFormat="1" applyFont="1" applyFill="1" applyBorder="1" applyAlignment="1" applyProtection="1">
      <alignment horizontal="center" vertical="center" wrapText="1"/>
      <protection locked="0"/>
    </xf>
    <xf numFmtId="9" fontId="19" fillId="11" borderId="23" xfId="1" applyFont="1" applyFill="1" applyBorder="1" applyAlignment="1" applyProtection="1">
      <alignment horizontal="center" vertical="center" wrapText="1"/>
      <protection locked="0"/>
    </xf>
    <xf numFmtId="9" fontId="19" fillId="11" borderId="32" xfId="1" applyFont="1" applyFill="1" applyBorder="1" applyAlignment="1" applyProtection="1">
      <alignment horizontal="center" vertical="center" wrapText="1"/>
      <protection locked="0"/>
    </xf>
    <xf numFmtId="1" fontId="19" fillId="11" borderId="23" xfId="0" applyNumberFormat="1" applyFont="1" applyFill="1" applyBorder="1" applyAlignment="1" applyProtection="1">
      <alignment horizontal="center" vertical="center" wrapText="1"/>
      <protection locked="0"/>
    </xf>
    <xf numFmtId="1" fontId="19" fillId="11" borderId="32" xfId="0" applyNumberFormat="1" applyFont="1" applyFill="1" applyBorder="1" applyAlignment="1" applyProtection="1">
      <alignment horizontal="center" vertical="center" wrapText="1"/>
      <protection locked="0"/>
    </xf>
    <xf numFmtId="1" fontId="19" fillId="12" borderId="30" xfId="0" applyNumberFormat="1" applyFont="1" applyFill="1" applyBorder="1" applyAlignment="1" applyProtection="1">
      <alignment horizontal="center" vertical="center" wrapText="1"/>
      <protection locked="0"/>
    </xf>
    <xf numFmtId="170" fontId="24" fillId="11" borderId="30" xfId="0" applyNumberFormat="1" applyFont="1" applyFill="1" applyBorder="1" applyAlignment="1" applyProtection="1">
      <alignment horizontal="center" vertical="center"/>
      <protection locked="0"/>
    </xf>
    <xf numFmtId="165" fontId="19" fillId="0" borderId="66" xfId="0" applyNumberFormat="1" applyFont="1" applyBorder="1" applyAlignment="1" applyProtection="1">
      <alignment vertical="center" wrapText="1"/>
      <protection locked="0"/>
    </xf>
    <xf numFmtId="165" fontId="19" fillId="7" borderId="51" xfId="0" applyNumberFormat="1" applyFont="1" applyFill="1" applyBorder="1" applyAlignment="1" applyProtection="1">
      <alignment horizontal="center" vertical="center" wrapText="1"/>
      <protection locked="0"/>
    </xf>
    <xf numFmtId="10" fontId="24" fillId="7" borderId="29" xfId="0" applyNumberFormat="1" applyFont="1" applyFill="1" applyBorder="1" applyAlignment="1" applyProtection="1">
      <alignment horizontal="center" vertical="center" wrapText="1"/>
      <protection locked="0"/>
    </xf>
    <xf numFmtId="10" fontId="24" fillId="7" borderId="26" xfId="0" applyNumberFormat="1" applyFont="1" applyFill="1" applyBorder="1" applyAlignment="1" applyProtection="1">
      <alignment horizontal="center" vertical="center" wrapText="1"/>
      <protection locked="0"/>
    </xf>
    <xf numFmtId="10" fontId="24" fillId="7" borderId="66" xfId="0" applyNumberFormat="1" applyFont="1" applyFill="1" applyBorder="1" applyAlignment="1" applyProtection="1">
      <alignment horizontal="center" vertical="center" wrapText="1"/>
      <protection locked="0"/>
    </xf>
    <xf numFmtId="10" fontId="24" fillId="7" borderId="25" xfId="0" applyNumberFormat="1" applyFont="1" applyFill="1" applyBorder="1" applyAlignment="1" applyProtection="1">
      <alignment horizontal="center" vertical="center" wrapText="1"/>
      <protection locked="0"/>
    </xf>
    <xf numFmtId="165" fontId="19" fillId="7" borderId="28" xfId="0" applyNumberFormat="1" applyFont="1" applyFill="1" applyBorder="1" applyAlignment="1" applyProtection="1">
      <alignment horizontal="left" vertical="center" wrapText="1"/>
      <protection locked="0"/>
    </xf>
    <xf numFmtId="165" fontId="24" fillId="0" borderId="24" xfId="0" applyNumberFormat="1" applyFont="1" applyBorder="1" applyAlignment="1" applyProtection="1">
      <alignment vertical="center" wrapText="1"/>
      <protection locked="0"/>
    </xf>
    <xf numFmtId="0" fontId="31" fillId="8" borderId="0" xfId="13" applyFont="1" applyFill="1" applyAlignment="1">
      <alignment vertical="center" wrapText="1"/>
    </xf>
    <xf numFmtId="165" fontId="24" fillId="0" borderId="28" xfId="0" applyNumberFormat="1" applyFont="1" applyBorder="1" applyAlignment="1" applyProtection="1">
      <alignment vertical="center" wrapText="1"/>
      <protection locked="0"/>
    </xf>
    <xf numFmtId="0" fontId="11" fillId="0" borderId="0" xfId="0" applyFont="1"/>
    <xf numFmtId="167" fontId="24" fillId="7" borderId="24" xfId="0" applyNumberFormat="1" applyFont="1" applyFill="1" applyBorder="1" applyAlignment="1" applyProtection="1">
      <alignment horizontal="center" vertical="center" wrapText="1"/>
      <protection locked="0"/>
    </xf>
    <xf numFmtId="167" fontId="24" fillId="7" borderId="30" xfId="0" applyNumberFormat="1" applyFont="1" applyFill="1" applyBorder="1" applyAlignment="1" applyProtection="1">
      <alignment horizontal="center" vertical="center" wrapText="1"/>
      <protection locked="0"/>
    </xf>
    <xf numFmtId="1" fontId="24" fillId="0" borderId="28" xfId="0" applyNumberFormat="1" applyFont="1" applyBorder="1" applyAlignment="1" applyProtection="1">
      <alignment horizontal="left" vertical="center" wrapText="1"/>
      <protection locked="0"/>
    </xf>
    <xf numFmtId="1" fontId="24" fillId="0" borderId="24" xfId="0" applyNumberFormat="1" applyFont="1" applyBorder="1" applyAlignment="1" applyProtection="1">
      <alignment horizontal="left" vertical="center" wrapText="1"/>
      <protection locked="0"/>
    </xf>
    <xf numFmtId="0" fontId="29" fillId="8" borderId="0" xfId="0" applyFont="1" applyFill="1" applyAlignment="1">
      <alignment vertical="center"/>
    </xf>
    <xf numFmtId="0" fontId="24" fillId="8" borderId="0" xfId="0" applyFont="1" applyFill="1" applyAlignment="1">
      <alignment horizontal="center" vertical="center" wrapText="1"/>
    </xf>
    <xf numFmtId="0" fontId="24" fillId="0" borderId="40"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24" fillId="0" borderId="32" xfId="0" applyFont="1" applyBorder="1" applyAlignment="1" applyProtection="1">
      <alignment horizontal="center" vertical="center" wrapText="1"/>
      <protection locked="0"/>
    </xf>
    <xf numFmtId="0" fontId="24" fillId="7" borderId="29" xfId="0" applyFont="1" applyFill="1" applyBorder="1" applyAlignment="1" applyProtection="1">
      <alignment horizontal="center" vertical="center" wrapText="1"/>
      <protection locked="0"/>
    </xf>
    <xf numFmtId="0" fontId="24" fillId="7" borderId="26" xfId="0" applyFont="1" applyFill="1" applyBorder="1" applyAlignment="1" applyProtection="1">
      <alignment horizontal="center" vertical="center" wrapText="1"/>
      <protection locked="0"/>
    </xf>
    <xf numFmtId="0" fontId="24" fillId="0" borderId="23" xfId="0" applyFont="1" applyBorder="1" applyAlignment="1">
      <alignment horizontal="center" vertical="center"/>
    </xf>
    <xf numFmtId="0" fontId="24" fillId="7" borderId="25" xfId="0" applyFont="1" applyFill="1" applyBorder="1" applyAlignment="1" applyProtection="1">
      <alignment horizontal="center" vertical="center" wrapText="1"/>
      <protection locked="0"/>
    </xf>
    <xf numFmtId="0" fontId="24" fillId="9" borderId="28" xfId="0" applyFont="1" applyFill="1" applyBorder="1" applyAlignment="1" applyProtection="1">
      <alignment horizontal="center" vertical="center" wrapText="1"/>
      <protection locked="0"/>
    </xf>
    <xf numFmtId="0" fontId="17" fillId="8" borderId="0" xfId="0" applyFont="1" applyFill="1" applyAlignment="1">
      <alignment vertical="center"/>
    </xf>
    <xf numFmtId="0" fontId="14" fillId="8" borderId="0" xfId="0" applyFont="1" applyFill="1" applyAlignment="1">
      <alignment horizontal="left" vertical="center" wrapText="1"/>
    </xf>
    <xf numFmtId="0" fontId="20" fillId="8" borderId="0" xfId="3" applyFont="1" applyFill="1" applyBorder="1" applyAlignment="1">
      <alignment vertical="center" wrapText="1"/>
    </xf>
    <xf numFmtId="0" fontId="16" fillId="8" borderId="0" xfId="3" applyFont="1" applyFill="1" applyBorder="1" applyAlignment="1">
      <alignment horizontal="center" vertical="center" wrapText="1"/>
    </xf>
    <xf numFmtId="0" fontId="24" fillId="8" borderId="0" xfId="0" applyFont="1" applyFill="1"/>
    <xf numFmtId="0" fontId="18" fillId="8" borderId="0" xfId="0" applyFont="1" applyFill="1" applyAlignment="1">
      <alignment horizontal="center" vertical="center"/>
    </xf>
    <xf numFmtId="0" fontId="27" fillId="12" borderId="23" xfId="0" applyFont="1" applyFill="1" applyBorder="1" applyAlignment="1">
      <alignment horizontal="center" vertical="center" wrapText="1"/>
    </xf>
    <xf numFmtId="0" fontId="24" fillId="0" borderId="0" xfId="14" applyNumberFormat="1" applyFont="1" applyAlignment="1">
      <alignment horizontal="left" vertical="top" wrapText="1"/>
    </xf>
    <xf numFmtId="167" fontId="0" fillId="0" borderId="0" xfId="0" applyNumberFormat="1"/>
    <xf numFmtId="9" fontId="0" fillId="0" borderId="0" xfId="1" applyFont="1"/>
    <xf numFmtId="165" fontId="19" fillId="7" borderId="60" xfId="0" applyNumberFormat="1" applyFont="1" applyFill="1" applyBorder="1" applyAlignment="1" applyProtection="1">
      <alignment horizontal="center" vertical="center" wrapText="1"/>
      <protection locked="0"/>
    </xf>
    <xf numFmtId="165" fontId="19" fillId="7" borderId="40" xfId="0" applyNumberFormat="1" applyFont="1" applyFill="1" applyBorder="1" applyAlignment="1" applyProtection="1">
      <alignment horizontal="left" vertical="center" wrapText="1"/>
      <protection locked="0"/>
    </xf>
    <xf numFmtId="165" fontId="19" fillId="0" borderId="51" xfId="0" applyNumberFormat="1" applyFont="1" applyBorder="1" applyAlignment="1" applyProtection="1">
      <alignment horizontal="center" vertical="center" wrapText="1"/>
      <protection locked="0"/>
    </xf>
    <xf numFmtId="1" fontId="19" fillId="0" borderId="51" xfId="0" applyNumberFormat="1" applyFont="1" applyBorder="1" applyAlignment="1" applyProtection="1">
      <alignment horizontal="center" vertical="center" wrapText="1"/>
      <protection locked="0"/>
    </xf>
    <xf numFmtId="165" fontId="19" fillId="12" borderId="51" xfId="0" applyNumberFormat="1" applyFont="1" applyFill="1" applyBorder="1" applyAlignment="1" applyProtection="1">
      <alignment horizontal="left" vertical="center" wrapText="1"/>
      <protection locked="0"/>
    </xf>
    <xf numFmtId="0" fontId="27" fillId="12" borderId="25" xfId="0" applyFont="1" applyFill="1" applyBorder="1" applyAlignment="1">
      <alignment horizontal="center" vertical="center" wrapText="1"/>
    </xf>
    <xf numFmtId="0" fontId="27" fillId="12" borderId="32" xfId="0" applyFont="1" applyFill="1" applyBorder="1" applyAlignment="1">
      <alignment horizontal="center" vertical="center" wrapText="1"/>
    </xf>
    <xf numFmtId="0" fontId="23" fillId="8" borderId="0" xfId="0" applyFont="1" applyFill="1" applyAlignment="1">
      <alignment vertical="center"/>
    </xf>
    <xf numFmtId="0" fontId="18" fillId="8" borderId="0" xfId="0" applyFont="1" applyFill="1" applyAlignment="1">
      <alignment horizontal="center"/>
    </xf>
    <xf numFmtId="1" fontId="19" fillId="8" borderId="0" xfId="0" applyNumberFormat="1" applyFont="1" applyFill="1" applyAlignment="1" applyProtection="1">
      <alignment horizontal="center" vertical="center" wrapText="1"/>
      <protection locked="0"/>
    </xf>
    <xf numFmtId="0" fontId="14" fillId="8" borderId="0" xfId="0" applyFont="1" applyFill="1"/>
    <xf numFmtId="0" fontId="14" fillId="8" borderId="0" xfId="2" applyFont="1" applyFill="1" applyBorder="1" applyAlignment="1">
      <alignment horizontal="left" vertical="center" wrapText="1"/>
    </xf>
    <xf numFmtId="165" fontId="19" fillId="8" borderId="0" xfId="0" applyNumberFormat="1" applyFont="1" applyFill="1" applyAlignment="1" applyProtection="1">
      <alignment vertical="center" wrapText="1"/>
      <protection locked="0"/>
    </xf>
    <xf numFmtId="0" fontId="24" fillId="8" borderId="0" xfId="0" applyFont="1" applyFill="1" applyAlignment="1">
      <alignment horizontal="center" vertical="center"/>
    </xf>
    <xf numFmtId="165" fontId="19" fillId="8" borderId="0" xfId="0" applyNumberFormat="1" applyFont="1" applyFill="1" applyAlignment="1" applyProtection="1">
      <alignment horizontal="center" vertical="center" wrapText="1"/>
      <protection locked="0"/>
    </xf>
    <xf numFmtId="0" fontId="33" fillId="8" borderId="0" xfId="0" applyFont="1" applyFill="1" applyAlignment="1">
      <alignment vertical="center"/>
    </xf>
    <xf numFmtId="165" fontId="24" fillId="8" borderId="0" xfId="0" applyNumberFormat="1" applyFont="1" applyFill="1" applyAlignment="1" applyProtection="1">
      <alignment horizontal="left" vertical="center" wrapText="1"/>
      <protection locked="0"/>
    </xf>
    <xf numFmtId="0" fontId="28" fillId="8" borderId="0" xfId="0" applyFont="1" applyFill="1" applyAlignment="1">
      <alignment horizontal="left" vertical="center" wrapText="1"/>
    </xf>
    <xf numFmtId="0" fontId="22" fillId="8" borderId="0" xfId="0" applyFont="1" applyFill="1" applyAlignment="1">
      <alignment vertical="center" wrapText="1"/>
    </xf>
    <xf numFmtId="0" fontId="17" fillId="8" borderId="0" xfId="0" applyFont="1" applyFill="1" applyAlignment="1">
      <alignment horizontal="left" vertical="center"/>
    </xf>
    <xf numFmtId="0" fontId="40" fillId="8" borderId="0" xfId="0" applyFont="1" applyFill="1"/>
    <xf numFmtId="0" fontId="21" fillId="8" borderId="0" xfId="0" applyFont="1" applyFill="1" applyAlignment="1">
      <alignment horizontal="center"/>
    </xf>
    <xf numFmtId="0" fontId="0" fillId="8" borderId="0" xfId="0" applyFill="1" applyAlignment="1">
      <alignment horizontal="left" vertical="center"/>
    </xf>
    <xf numFmtId="0" fontId="18" fillId="8" borderId="0" xfId="0" applyFont="1" applyFill="1" applyAlignment="1">
      <alignment horizontal="left"/>
    </xf>
    <xf numFmtId="0" fontId="24" fillId="8" borderId="0" xfId="0" applyFont="1" applyFill="1" applyAlignment="1">
      <alignment horizontal="left"/>
    </xf>
    <xf numFmtId="0" fontId="16" fillId="8" borderId="0" xfId="0" applyFont="1" applyFill="1" applyAlignment="1">
      <alignment horizontal="center" vertical="center"/>
    </xf>
    <xf numFmtId="0" fontId="24" fillId="8" borderId="0" xfId="0" applyFont="1" applyFill="1" applyAlignment="1">
      <alignment horizontal="center"/>
    </xf>
    <xf numFmtId="0" fontId="24" fillId="8" borderId="0" xfId="0" applyFont="1" applyFill="1" applyAlignment="1">
      <alignment horizontal="center" wrapText="1"/>
    </xf>
    <xf numFmtId="1" fontId="24" fillId="8" borderId="0" xfId="0" applyNumberFormat="1" applyFont="1" applyFill="1" applyAlignment="1" applyProtection="1">
      <alignment horizontal="center" vertical="center" wrapText="1"/>
      <protection locked="0"/>
    </xf>
    <xf numFmtId="0" fontId="24" fillId="8" borderId="0" xfId="0" applyFont="1" applyFill="1" applyAlignment="1">
      <alignment horizontal="right" vertical="center"/>
    </xf>
    <xf numFmtId="0" fontId="13" fillId="8" borderId="0" xfId="0" applyFont="1" applyFill="1" applyAlignment="1">
      <alignment horizontal="right" vertical="center"/>
    </xf>
    <xf numFmtId="10" fontId="24" fillId="8" borderId="0" xfId="0" applyNumberFormat="1" applyFont="1" applyFill="1"/>
    <xf numFmtId="0" fontId="11" fillId="8" borderId="0" xfId="0" applyFont="1" applyFill="1" applyAlignment="1">
      <alignment vertical="center" wrapText="1"/>
    </xf>
    <xf numFmtId="10" fontId="24" fillId="8" borderId="0" xfId="0" applyNumberFormat="1" applyFont="1" applyFill="1" applyAlignment="1">
      <alignment vertical="center"/>
    </xf>
    <xf numFmtId="0" fontId="24" fillId="8" borderId="0" xfId="0" applyFont="1" applyFill="1" applyAlignment="1">
      <alignment vertical="center" wrapText="1"/>
    </xf>
    <xf numFmtId="0" fontId="25" fillId="8" borderId="0" xfId="0" applyFont="1" applyFill="1" applyAlignment="1">
      <alignment horizontal="center"/>
    </xf>
    <xf numFmtId="0" fontId="27" fillId="8" borderId="23"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8" borderId="0" xfId="0" applyFont="1" applyFill="1" applyAlignment="1">
      <alignment horizontal="center"/>
    </xf>
    <xf numFmtId="0" fontId="24" fillId="8" borderId="0" xfId="3" applyFont="1" applyFill="1" applyBorder="1" applyAlignment="1">
      <alignment horizontal="center" vertical="center" wrapText="1"/>
    </xf>
    <xf numFmtId="1" fontId="0" fillId="8" borderId="0" xfId="0" applyNumberFormat="1" applyFill="1"/>
    <xf numFmtId="1" fontId="22" fillId="8" borderId="0" xfId="0" applyNumberFormat="1" applyFont="1" applyFill="1" applyAlignment="1">
      <alignment vertical="center" wrapText="1"/>
    </xf>
    <xf numFmtId="1" fontId="20" fillId="8" borderId="0" xfId="0" applyNumberFormat="1" applyFont="1" applyFill="1" applyAlignment="1">
      <alignment horizontal="left" vertical="center" wrapText="1"/>
    </xf>
    <xf numFmtId="0" fontId="41" fillId="8" borderId="0" xfId="0" applyFont="1" applyFill="1" applyAlignment="1">
      <alignment wrapText="1"/>
    </xf>
    <xf numFmtId="0" fontId="41" fillId="8" borderId="0" xfId="0" applyFont="1" applyFill="1"/>
    <xf numFmtId="0" fontId="33" fillId="4" borderId="67" xfId="6" applyFont="1" applyBorder="1" applyAlignment="1">
      <alignment horizontal="center" vertical="center" wrapText="1"/>
    </xf>
    <xf numFmtId="0" fontId="11" fillId="0" borderId="61" xfId="4" applyFont="1" applyBorder="1" applyAlignment="1">
      <alignment horizontal="left" vertical="center"/>
    </xf>
    <xf numFmtId="0" fontId="11" fillId="0" borderId="11" xfId="4" applyFont="1" applyBorder="1" applyAlignment="1">
      <alignment horizontal="left" vertical="center"/>
    </xf>
    <xf numFmtId="0" fontId="11" fillId="0" borderId="14" xfId="4" applyFont="1" applyBorder="1" applyAlignment="1">
      <alignment horizontal="left" vertical="center"/>
    </xf>
    <xf numFmtId="0" fontId="42" fillId="8" borderId="0" xfId="0" applyFont="1" applyFill="1"/>
    <xf numFmtId="0" fontId="0" fillId="0" borderId="68" xfId="0" applyBorder="1"/>
    <xf numFmtId="0" fontId="0" fillId="0" borderId="71" xfId="0" applyBorder="1"/>
    <xf numFmtId="0" fontId="0" fillId="0" borderId="72" xfId="0" applyBorder="1"/>
    <xf numFmtId="0" fontId="0" fillId="0" borderId="73" xfId="0" applyBorder="1"/>
    <xf numFmtId="0" fontId="0" fillId="0" borderId="74" xfId="0" applyBorder="1"/>
    <xf numFmtId="0" fontId="19" fillId="0" borderId="29" xfId="0" applyFont="1" applyBorder="1" applyAlignment="1">
      <alignment horizontal="left" vertical="center" wrapText="1"/>
    </xf>
    <xf numFmtId="0" fontId="19" fillId="0" borderId="26" xfId="0" applyFont="1" applyBorder="1" applyAlignment="1">
      <alignment horizontal="left" vertical="center" wrapText="1"/>
    </xf>
    <xf numFmtId="0" fontId="19" fillId="0" borderId="25" xfId="0" applyFont="1" applyBorder="1" applyAlignment="1">
      <alignment horizontal="left" vertical="center" wrapText="1"/>
    </xf>
    <xf numFmtId="0" fontId="24" fillId="0" borderId="24" xfId="0" applyFont="1" applyBorder="1" applyAlignment="1" applyProtection="1">
      <alignment horizontal="left" vertical="center" wrapText="1"/>
      <protection locked="0"/>
    </xf>
    <xf numFmtId="0" fontId="24" fillId="0" borderId="23" xfId="0" applyFont="1" applyBorder="1" applyAlignment="1" applyProtection="1">
      <alignment horizontal="left" vertical="center" wrapText="1"/>
      <protection locked="0"/>
    </xf>
    <xf numFmtId="0" fontId="24" fillId="0" borderId="24"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10" fontId="24" fillId="9" borderId="28" xfId="0" applyNumberFormat="1" applyFont="1" applyFill="1" applyBorder="1" applyAlignment="1" applyProtection="1">
      <alignment horizontal="center" vertical="center" wrapText="1"/>
      <protection locked="0"/>
    </xf>
    <xf numFmtId="10" fontId="24" fillId="7" borderId="40" xfId="0" applyNumberFormat="1" applyFont="1" applyFill="1" applyBorder="1" applyAlignment="1" applyProtection="1">
      <alignment horizontal="center" vertical="center" wrapText="1"/>
      <protection locked="0"/>
    </xf>
    <xf numFmtId="165" fontId="19" fillId="5" borderId="24" xfId="0" applyNumberFormat="1" applyFont="1" applyFill="1" applyBorder="1" applyAlignment="1" applyProtection="1">
      <alignment horizontal="left" vertical="center" wrapText="1"/>
      <protection locked="0"/>
    </xf>
    <xf numFmtId="10" fontId="19" fillId="11" borderId="23" xfId="1" applyNumberFormat="1" applyFont="1" applyFill="1" applyBorder="1" applyAlignment="1" applyProtection="1">
      <alignment horizontal="center" vertical="center" wrapText="1"/>
      <protection locked="0"/>
    </xf>
    <xf numFmtId="165" fontId="19" fillId="5" borderId="24" xfId="0" applyNumberFormat="1" applyFont="1" applyFill="1" applyBorder="1" applyAlignment="1" applyProtection="1">
      <alignment horizontal="center" vertical="center" wrapText="1"/>
      <protection locked="0"/>
    </xf>
    <xf numFmtId="165" fontId="19" fillId="0" borderId="57" xfId="0" applyNumberFormat="1" applyFont="1" applyBorder="1" applyAlignment="1" applyProtection="1">
      <alignment horizontal="center" vertical="center" wrapText="1"/>
      <protection locked="0"/>
    </xf>
    <xf numFmtId="1" fontId="19" fillId="0" borderId="57" xfId="0" applyNumberFormat="1" applyFont="1" applyBorder="1" applyAlignment="1" applyProtection="1">
      <alignment horizontal="center" vertical="center" wrapText="1"/>
      <protection locked="0"/>
    </xf>
    <xf numFmtId="165" fontId="19" fillId="12" borderId="57" xfId="0" applyNumberFormat="1" applyFont="1" applyFill="1" applyBorder="1" applyAlignment="1" applyProtection="1">
      <alignment horizontal="left" vertical="center" wrapText="1"/>
      <protection locked="0"/>
    </xf>
    <xf numFmtId="165" fontId="19" fillId="7" borderId="57" xfId="0" applyNumberFormat="1" applyFont="1" applyFill="1" applyBorder="1" applyAlignment="1" applyProtection="1">
      <alignment horizontal="left" vertical="center" wrapText="1"/>
      <protection locked="0"/>
    </xf>
    <xf numFmtId="165" fontId="19" fillId="7" borderId="75" xfId="0" applyNumberFormat="1" applyFont="1" applyFill="1" applyBorder="1" applyAlignment="1" applyProtection="1">
      <alignment horizontal="left" vertical="center" wrapText="1"/>
      <protection locked="0"/>
    </xf>
    <xf numFmtId="0" fontId="24" fillId="0" borderId="29" xfId="0" applyFont="1" applyBorder="1" applyAlignment="1">
      <alignment vertical="center" wrapText="1"/>
    </xf>
    <xf numFmtId="0" fontId="24" fillId="0" borderId="26" xfId="0" applyFont="1" applyBorder="1" applyAlignment="1">
      <alignment vertical="center" wrapText="1"/>
    </xf>
    <xf numFmtId="165" fontId="19" fillId="7" borderId="43" xfId="0" applyNumberFormat="1" applyFont="1" applyFill="1" applyBorder="1" applyAlignment="1" applyProtection="1">
      <alignment horizontal="center" vertical="center" wrapText="1"/>
      <protection locked="0"/>
    </xf>
    <xf numFmtId="165" fontId="24" fillId="0" borderId="26" xfId="0" applyNumberFormat="1" applyFont="1" applyBorder="1" applyAlignment="1" applyProtection="1">
      <alignment vertical="center" wrapText="1"/>
      <protection locked="0"/>
    </xf>
    <xf numFmtId="167" fontId="24" fillId="9" borderId="28" xfId="0" applyNumberFormat="1" applyFont="1" applyFill="1" applyBorder="1" applyAlignment="1" applyProtection="1">
      <alignment horizontal="center" vertical="center" wrapText="1"/>
      <protection locked="0"/>
    </xf>
    <xf numFmtId="10" fontId="24" fillId="7" borderId="30" xfId="0" applyNumberFormat="1" applyFont="1" applyFill="1" applyBorder="1" applyAlignment="1" applyProtection="1">
      <alignment horizontal="center" vertical="center" wrapText="1"/>
      <protection locked="0"/>
    </xf>
    <xf numFmtId="2" fontId="24" fillId="7" borderId="24" xfId="0" applyNumberFormat="1" applyFont="1" applyFill="1" applyBorder="1" applyAlignment="1" applyProtection="1">
      <alignment horizontal="center" vertical="center" wrapText="1"/>
      <protection locked="0"/>
    </xf>
    <xf numFmtId="2" fontId="24" fillId="7" borderId="23" xfId="14" applyNumberFormat="1" applyFont="1" applyFill="1" applyBorder="1" applyAlignment="1">
      <alignment horizontal="center" vertical="center" wrapText="1"/>
    </xf>
    <xf numFmtId="2" fontId="24" fillId="7" borderId="23" xfId="0" applyNumberFormat="1" applyFont="1" applyFill="1" applyBorder="1" applyAlignment="1" applyProtection="1">
      <alignment horizontal="center" vertical="center" wrapText="1"/>
      <protection locked="0"/>
    </xf>
    <xf numFmtId="2" fontId="24" fillId="7" borderId="32" xfId="0" applyNumberFormat="1" applyFont="1" applyFill="1" applyBorder="1" applyAlignment="1" applyProtection="1">
      <alignment horizontal="center" vertical="center" wrapText="1"/>
      <protection locked="0"/>
    </xf>
    <xf numFmtId="10" fontId="19" fillId="11" borderId="32" xfId="1" applyNumberFormat="1" applyFont="1" applyFill="1" applyBorder="1" applyAlignment="1" applyProtection="1">
      <alignment horizontal="center" vertical="center" wrapText="1"/>
      <protection locked="0"/>
    </xf>
    <xf numFmtId="2" fontId="19" fillId="7" borderId="28" xfId="0" applyNumberFormat="1" applyFont="1" applyFill="1" applyBorder="1" applyAlignment="1" applyProtection="1">
      <alignment horizontal="center" vertical="center" wrapText="1"/>
      <protection locked="0"/>
    </xf>
    <xf numFmtId="2" fontId="19" fillId="7" borderId="40" xfId="0" applyNumberFormat="1" applyFont="1" applyFill="1" applyBorder="1" applyAlignment="1" applyProtection="1">
      <alignment horizontal="center" vertical="center" wrapText="1"/>
      <protection locked="0"/>
    </xf>
    <xf numFmtId="2" fontId="19" fillId="7" borderId="24" xfId="0" applyNumberFormat="1" applyFont="1" applyFill="1" applyBorder="1" applyAlignment="1" applyProtection="1">
      <alignment horizontal="center" vertical="center" wrapText="1"/>
      <protection locked="0"/>
    </xf>
    <xf numFmtId="2" fontId="19" fillId="7" borderId="30" xfId="0" applyNumberFormat="1" applyFont="1" applyFill="1" applyBorder="1" applyAlignment="1" applyProtection="1">
      <alignment horizontal="center" vertical="center" wrapText="1"/>
      <protection locked="0"/>
    </xf>
    <xf numFmtId="2" fontId="19" fillId="5" borderId="24" xfId="0" applyNumberFormat="1" applyFont="1" applyFill="1" applyBorder="1" applyAlignment="1" applyProtection="1">
      <alignment horizontal="center" vertical="center" wrapText="1"/>
      <protection locked="0"/>
    </xf>
    <xf numFmtId="2" fontId="0" fillId="8" borderId="0" xfId="0" applyNumberFormat="1" applyFill="1"/>
    <xf numFmtId="165" fontId="24" fillId="11" borderId="28" xfId="0" applyNumberFormat="1" applyFont="1" applyFill="1" applyBorder="1" applyAlignment="1" applyProtection="1">
      <alignment horizontal="center" vertical="center" wrapText="1"/>
      <protection locked="0"/>
    </xf>
    <xf numFmtId="1" fontId="19" fillId="9" borderId="23" xfId="0" applyNumberFormat="1" applyFont="1" applyFill="1" applyBorder="1" applyAlignment="1" applyProtection="1">
      <alignment horizontal="center" vertical="center" wrapText="1"/>
      <protection locked="0"/>
    </xf>
    <xf numFmtId="0" fontId="0" fillId="0" borderId="0" xfId="0" applyProtection="1">
      <protection locked="0"/>
    </xf>
    <xf numFmtId="0" fontId="27" fillId="4" borderId="31" xfId="0" applyFont="1" applyFill="1" applyBorder="1" applyAlignment="1">
      <alignment horizontal="left" vertical="center" wrapText="1"/>
    </xf>
    <xf numFmtId="165" fontId="19" fillId="0" borderId="28" xfId="0" applyNumberFormat="1" applyFont="1" applyBorder="1" applyAlignment="1" applyProtection="1">
      <alignment vertical="center" wrapText="1"/>
      <protection locked="0"/>
    </xf>
    <xf numFmtId="167" fontId="24" fillId="9" borderId="28" xfId="14" applyNumberFormat="1" applyFont="1" applyFill="1" applyBorder="1" applyAlignment="1">
      <alignment horizontal="center" vertical="center" wrapText="1"/>
    </xf>
    <xf numFmtId="167" fontId="24" fillId="9" borderId="40" xfId="14" applyNumberFormat="1" applyFont="1" applyFill="1" applyBorder="1" applyAlignment="1">
      <alignment horizontal="center" vertical="center" wrapText="1"/>
    </xf>
    <xf numFmtId="0" fontId="18" fillId="0" borderId="28" xfId="0" applyFont="1" applyBorder="1" applyAlignment="1">
      <alignment horizontal="center" vertical="center"/>
    </xf>
    <xf numFmtId="165" fontId="18" fillId="0" borderId="28" xfId="0" applyNumberFormat="1" applyFont="1" applyBorder="1" applyAlignment="1">
      <alignment horizontal="center" vertical="center" wrapText="1"/>
    </xf>
    <xf numFmtId="1" fontId="18" fillId="0" borderId="28" xfId="0" applyNumberFormat="1" applyFont="1" applyBorder="1" applyAlignment="1">
      <alignment horizontal="center" vertical="center"/>
    </xf>
    <xf numFmtId="0" fontId="11" fillId="8" borderId="0" xfId="0" applyFont="1" applyFill="1"/>
    <xf numFmtId="0" fontId="46" fillId="8" borderId="0" xfId="0" applyFont="1" applyFill="1" applyAlignment="1">
      <alignment vertical="center"/>
    </xf>
    <xf numFmtId="0" fontId="47" fillId="8" borderId="0" xfId="0" applyFont="1" applyFill="1"/>
    <xf numFmtId="2" fontId="24" fillId="8" borderId="0" xfId="0" applyNumberFormat="1" applyFont="1" applyFill="1"/>
    <xf numFmtId="0" fontId="47" fillId="8" borderId="0" xfId="0" applyFont="1" applyFill="1" applyAlignment="1">
      <alignment horizontal="center" vertical="center"/>
    </xf>
    <xf numFmtId="0" fontId="48" fillId="0" borderId="0" xfId="3" applyFont="1" applyBorder="1" applyAlignment="1">
      <alignment vertical="center" wrapText="1"/>
    </xf>
    <xf numFmtId="0" fontId="47" fillId="8" borderId="0" xfId="0" applyFont="1" applyFill="1" applyAlignment="1">
      <alignment vertical="center"/>
    </xf>
    <xf numFmtId="21" fontId="24" fillId="7" borderId="28" xfId="14" applyNumberFormat="1" applyFont="1" applyFill="1" applyBorder="1" applyAlignment="1">
      <alignment horizontal="center" vertical="center" wrapText="1"/>
    </xf>
    <xf numFmtId="21" fontId="24" fillId="7" borderId="40" xfId="14" applyNumberFormat="1" applyFont="1" applyFill="1" applyBorder="1" applyAlignment="1">
      <alignment horizontal="center" vertical="center" wrapText="1"/>
    </xf>
    <xf numFmtId="165" fontId="19" fillId="0" borderId="29" xfId="0" applyNumberFormat="1"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165" fontId="24"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0" fillId="0" borderId="0" xfId="0" applyAlignment="1">
      <alignment vertical="center" wrapText="1"/>
    </xf>
    <xf numFmtId="0" fontId="37" fillId="4" borderId="3" xfId="6" applyFont="1" applyBorder="1" applyAlignment="1">
      <alignment horizontal="left" vertical="center" wrapText="1"/>
    </xf>
    <xf numFmtId="0" fontId="33" fillId="4" borderId="77" xfId="6" applyFont="1" applyBorder="1" applyAlignment="1">
      <alignment horizontal="center" vertical="center" wrapText="1"/>
    </xf>
    <xf numFmtId="0" fontId="1" fillId="8" borderId="0" xfId="0" applyFont="1" applyFill="1"/>
    <xf numFmtId="0" fontId="16" fillId="8" borderId="0" xfId="2" applyFont="1" applyFill="1" applyBorder="1" applyAlignment="1">
      <alignment horizontal="left" vertical="center" wrapText="1"/>
    </xf>
    <xf numFmtId="0" fontId="15" fillId="8" borderId="0" xfId="2" applyFont="1" applyFill="1" applyBorder="1" applyAlignment="1">
      <alignment vertical="center" wrapText="1"/>
    </xf>
    <xf numFmtId="0" fontId="28" fillId="8" borderId="0" xfId="0" applyFont="1" applyFill="1" applyAlignment="1">
      <alignment vertical="center" wrapText="1"/>
    </xf>
    <xf numFmtId="1" fontId="35" fillId="8" borderId="0" xfId="13" applyNumberFormat="1" applyFont="1" applyFill="1" applyAlignment="1">
      <alignment horizontal="center" vertical="center" wrapText="1"/>
    </xf>
    <xf numFmtId="0" fontId="45" fillId="8" borderId="0" xfId="0" applyFont="1" applyFill="1" applyAlignment="1">
      <alignment vertical="center"/>
    </xf>
    <xf numFmtId="0" fontId="49" fillId="8" borderId="0" xfId="13" applyFont="1" applyFill="1" applyAlignment="1">
      <alignment horizontal="center" vertical="center" wrapText="1"/>
    </xf>
    <xf numFmtId="0" fontId="49" fillId="0" borderId="0" xfId="13" applyFont="1" applyAlignment="1">
      <alignment horizontal="center" vertical="center" wrapText="1"/>
    </xf>
    <xf numFmtId="165" fontId="24" fillId="0" borderId="43" xfId="0" applyNumberFormat="1" applyFont="1" applyBorder="1" applyAlignment="1" applyProtection="1">
      <alignment horizontal="left" vertical="center" wrapText="1"/>
      <protection locked="0"/>
    </xf>
    <xf numFmtId="165" fontId="24" fillId="12" borderId="43" xfId="0" applyNumberFormat="1" applyFont="1" applyFill="1" applyBorder="1" applyAlignment="1" applyProtection="1">
      <alignment horizontal="left" vertical="center" wrapText="1"/>
      <protection locked="0"/>
    </xf>
    <xf numFmtId="1" fontId="24" fillId="0" borderId="43" xfId="0" applyNumberFormat="1" applyFont="1" applyBorder="1" applyAlignment="1" applyProtection="1">
      <alignment horizontal="left" vertical="center" wrapText="1"/>
      <protection locked="0"/>
    </xf>
    <xf numFmtId="1" fontId="24" fillId="12" borderId="51" xfId="0" applyNumberFormat="1" applyFont="1" applyFill="1" applyBorder="1" applyAlignment="1" applyProtection="1">
      <alignment horizontal="center" vertical="center" wrapText="1"/>
      <protection locked="0"/>
    </xf>
    <xf numFmtId="167" fontId="24" fillId="12" borderId="24" xfId="0" applyNumberFormat="1" applyFont="1" applyFill="1" applyBorder="1" applyAlignment="1" applyProtection="1">
      <alignment horizontal="center" vertical="center" wrapText="1"/>
      <protection locked="0"/>
    </xf>
    <xf numFmtId="165" fontId="24" fillId="0" borderId="42" xfId="0" applyNumberFormat="1" applyFont="1" applyBorder="1" applyAlignment="1" applyProtection="1">
      <alignment horizontal="left" vertical="center" wrapText="1"/>
      <protection locked="0"/>
    </xf>
    <xf numFmtId="165" fontId="24" fillId="12" borderId="42" xfId="0" applyNumberFormat="1" applyFont="1" applyFill="1" applyBorder="1" applyAlignment="1" applyProtection="1">
      <alignment horizontal="left" vertical="center" wrapText="1"/>
      <protection locked="0"/>
    </xf>
    <xf numFmtId="167" fontId="24" fillId="11" borderId="23" xfId="0" applyNumberFormat="1" applyFont="1" applyFill="1" applyBorder="1" applyAlignment="1" applyProtection="1">
      <alignment horizontal="center" vertical="center" wrapText="1"/>
      <protection locked="0"/>
    </xf>
    <xf numFmtId="0" fontId="11" fillId="8" borderId="0" xfId="0" applyFont="1" applyFill="1" applyAlignment="1">
      <alignment vertical="center"/>
    </xf>
    <xf numFmtId="10" fontId="24" fillId="12" borderId="28" xfId="0" applyNumberFormat="1" applyFont="1" applyFill="1" applyBorder="1" applyAlignment="1" applyProtection="1">
      <alignment horizontal="center" vertical="center" wrapText="1"/>
      <protection locked="0"/>
    </xf>
    <xf numFmtId="10" fontId="24" fillId="0" borderId="28" xfId="0" applyNumberFormat="1" applyFont="1" applyBorder="1" applyAlignment="1">
      <alignment horizontal="center" vertical="center" wrapText="1"/>
    </xf>
    <xf numFmtId="10" fontId="24" fillId="12" borderId="76" xfId="0" applyNumberFormat="1" applyFont="1" applyFill="1" applyBorder="1" applyAlignment="1" applyProtection="1">
      <alignment horizontal="center" vertical="center" wrapText="1"/>
      <protection locked="0"/>
    </xf>
    <xf numFmtId="2" fontId="24" fillId="7" borderId="29" xfId="0" applyNumberFormat="1" applyFont="1" applyFill="1" applyBorder="1" applyAlignment="1" applyProtection="1">
      <alignment horizontal="center" vertical="center" wrapText="1"/>
      <protection locked="0"/>
    </xf>
    <xf numFmtId="167" fontId="24" fillId="7" borderId="28" xfId="0" applyNumberFormat="1" applyFont="1" applyFill="1" applyBorder="1" applyAlignment="1" applyProtection="1">
      <alignment horizontal="center" vertical="center" wrapText="1"/>
      <protection locked="0"/>
    </xf>
    <xf numFmtId="167" fontId="24" fillId="7" borderId="40" xfId="0" applyNumberFormat="1" applyFont="1" applyFill="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36" fillId="0" borderId="0" xfId="0" applyFont="1" applyAlignment="1">
      <alignment horizontal="center" vertical="center" wrapText="1"/>
    </xf>
    <xf numFmtId="0" fontId="31" fillId="0" borderId="0" xfId="13" applyFont="1" applyAlignment="1">
      <alignment horizontal="center" vertical="center" wrapText="1"/>
    </xf>
    <xf numFmtId="9" fontId="24" fillId="9" borderId="28" xfId="0" applyNumberFormat="1" applyFont="1" applyFill="1" applyBorder="1" applyAlignment="1" applyProtection="1">
      <alignment horizontal="center" vertical="center" wrapText="1"/>
      <protection locked="0"/>
    </xf>
    <xf numFmtId="1" fontId="24" fillId="9" borderId="28" xfId="0" applyNumberFormat="1" applyFont="1" applyFill="1" applyBorder="1" applyAlignment="1" applyProtection="1">
      <alignment horizontal="center" vertical="center" wrapText="1"/>
      <protection locked="0"/>
    </xf>
    <xf numFmtId="0" fontId="0" fillId="0" borderId="0" xfId="0" applyAlignment="1">
      <alignment horizontal="center"/>
    </xf>
    <xf numFmtId="10" fontId="0" fillId="0" borderId="0" xfId="0" applyNumberFormat="1" applyAlignment="1">
      <alignment horizontal="left"/>
    </xf>
    <xf numFmtId="21" fontId="0" fillId="0" borderId="0" xfId="0" applyNumberFormat="1" applyAlignment="1">
      <alignment horizontal="left"/>
    </xf>
    <xf numFmtId="1" fontId="24" fillId="11" borderId="51" xfId="0"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21" fontId="24" fillId="0" borderId="0" xfId="14" applyNumberFormat="1" applyFont="1" applyAlignment="1">
      <alignment horizontal="left" vertical="top" wrapText="1"/>
    </xf>
    <xf numFmtId="1" fontId="24" fillId="5" borderId="51" xfId="0" applyNumberFormat="1" applyFont="1" applyFill="1" applyBorder="1" applyAlignment="1" applyProtection="1">
      <alignment horizontal="center" vertical="center" wrapText="1"/>
      <protection locked="0"/>
    </xf>
    <xf numFmtId="2" fontId="24" fillId="12" borderId="51" xfId="0" applyNumberFormat="1" applyFont="1" applyFill="1" applyBorder="1" applyAlignment="1" applyProtection="1">
      <alignment horizontal="center" vertical="center" wrapText="1"/>
      <protection locked="0"/>
    </xf>
    <xf numFmtId="2" fontId="24" fillId="12" borderId="24" xfId="0" applyNumberFormat="1" applyFont="1" applyFill="1" applyBorder="1" applyAlignment="1" applyProtection="1">
      <alignment horizontal="center" vertical="center" wrapText="1"/>
      <protection locked="0"/>
    </xf>
    <xf numFmtId="2" fontId="24" fillId="11" borderId="51" xfId="0" applyNumberFormat="1" applyFont="1" applyFill="1" applyBorder="1" applyAlignment="1" applyProtection="1">
      <alignment horizontal="center" vertical="center" wrapText="1"/>
      <protection locked="0"/>
    </xf>
    <xf numFmtId="165" fontId="19" fillId="11" borderId="24" xfId="0" applyNumberFormat="1" applyFont="1" applyFill="1" applyBorder="1" applyAlignment="1" applyProtection="1">
      <alignment horizontal="left" vertical="center" wrapText="1"/>
      <protection locked="0"/>
    </xf>
    <xf numFmtId="165" fontId="24" fillId="5" borderId="23" xfId="0" applyNumberFormat="1" applyFont="1" applyFill="1" applyBorder="1" applyAlignment="1" applyProtection="1">
      <alignment vertical="center" wrapText="1"/>
      <protection locked="0"/>
    </xf>
    <xf numFmtId="1" fontId="24" fillId="5" borderId="23" xfId="0" applyNumberFormat="1" applyFont="1" applyFill="1" applyBorder="1" applyAlignment="1" applyProtection="1">
      <alignment horizontal="center" vertical="center" wrapText="1"/>
      <protection locked="0"/>
    </xf>
    <xf numFmtId="1" fontId="24" fillId="5" borderId="24" xfId="0" applyNumberFormat="1" applyFont="1" applyFill="1" applyBorder="1" applyAlignment="1" applyProtection="1">
      <alignment horizontal="left" vertical="center" wrapText="1"/>
      <protection locked="0"/>
    </xf>
    <xf numFmtId="0" fontId="24" fillId="5" borderId="24" xfId="0" applyFont="1" applyFill="1" applyBorder="1" applyAlignment="1">
      <alignment horizontal="center" vertical="center" wrapText="1"/>
    </xf>
    <xf numFmtId="1" fontId="24" fillId="5" borderId="23" xfId="0" applyNumberFormat="1" applyFont="1" applyFill="1" applyBorder="1" applyAlignment="1" applyProtection="1">
      <alignment horizontal="left" vertical="center" wrapText="1"/>
      <protection locked="0"/>
    </xf>
    <xf numFmtId="0" fontId="24" fillId="5" borderId="23" xfId="0" applyFont="1" applyFill="1" applyBorder="1" applyAlignment="1">
      <alignment horizontal="center" vertical="center" wrapText="1"/>
    </xf>
    <xf numFmtId="0" fontId="24" fillId="5" borderId="24" xfId="0" applyFont="1" applyFill="1" applyBorder="1" applyAlignment="1" applyProtection="1">
      <alignment horizontal="center" vertical="center" wrapText="1"/>
      <protection locked="0"/>
    </xf>
    <xf numFmtId="0" fontId="24" fillId="5" borderId="23" xfId="0" applyFont="1" applyFill="1" applyBorder="1" applyAlignment="1" applyProtection="1">
      <alignment horizontal="center" vertical="center" wrapText="1"/>
      <protection locked="0"/>
    </xf>
    <xf numFmtId="165" fontId="24" fillId="5" borderId="24" xfId="0" applyNumberFormat="1" applyFont="1" applyFill="1" applyBorder="1" applyAlignment="1" applyProtection="1">
      <alignment horizontal="left" vertical="center" wrapText="1"/>
      <protection locked="0"/>
    </xf>
    <xf numFmtId="1" fontId="19" fillId="5" borderId="23" xfId="0" applyNumberFormat="1" applyFont="1" applyFill="1" applyBorder="1" applyAlignment="1" applyProtection="1">
      <alignment horizontal="center" vertical="center" wrapText="1"/>
      <protection locked="0"/>
    </xf>
    <xf numFmtId="165" fontId="19" fillId="5" borderId="28" xfId="0" applyNumberFormat="1" applyFont="1" applyFill="1" applyBorder="1" applyAlignment="1" applyProtection="1">
      <alignment horizontal="center" vertical="center" wrapText="1"/>
      <protection locked="0"/>
    </xf>
    <xf numFmtId="1" fontId="19" fillId="5" borderId="28" xfId="0" applyNumberFormat="1" applyFont="1" applyFill="1" applyBorder="1" applyAlignment="1" applyProtection="1">
      <alignment horizontal="center" vertical="center" wrapText="1"/>
      <protection locked="0"/>
    </xf>
    <xf numFmtId="1" fontId="19" fillId="5" borderId="24" xfId="0" applyNumberFormat="1" applyFont="1" applyFill="1" applyBorder="1" applyAlignment="1" applyProtection="1">
      <alignment horizontal="center" vertical="center" wrapText="1"/>
      <protection locked="0"/>
    </xf>
    <xf numFmtId="165" fontId="19" fillId="5" borderId="23" xfId="0" applyNumberFormat="1" applyFont="1" applyFill="1" applyBorder="1" applyAlignment="1" applyProtection="1">
      <alignment horizontal="center" vertical="center" wrapText="1"/>
      <protection locked="0"/>
    </xf>
    <xf numFmtId="165" fontId="19" fillId="5" borderId="28" xfId="0" applyNumberFormat="1" applyFont="1" applyFill="1" applyBorder="1" applyAlignment="1" applyProtection="1">
      <alignment horizontal="left" vertical="center" wrapText="1"/>
      <protection locked="0"/>
    </xf>
    <xf numFmtId="165" fontId="19" fillId="5" borderId="23" xfId="0" applyNumberFormat="1" applyFont="1" applyFill="1" applyBorder="1" applyAlignment="1" applyProtection="1">
      <alignment horizontal="left" vertical="center" wrapText="1"/>
      <protection locked="0"/>
    </xf>
    <xf numFmtId="2" fontId="19" fillId="5" borderId="28" xfId="0" applyNumberFormat="1" applyFont="1" applyFill="1" applyBorder="1" applyAlignment="1" applyProtection="1">
      <alignment horizontal="center" vertical="center" wrapText="1"/>
      <protection locked="0"/>
    </xf>
    <xf numFmtId="2" fontId="19" fillId="5" borderId="40" xfId="0" applyNumberFormat="1" applyFont="1" applyFill="1" applyBorder="1" applyAlignment="1" applyProtection="1">
      <alignment horizontal="center" vertical="center" wrapText="1"/>
      <protection locked="0"/>
    </xf>
    <xf numFmtId="2" fontId="19" fillId="5" borderId="30" xfId="0" applyNumberFormat="1" applyFont="1" applyFill="1" applyBorder="1" applyAlignment="1" applyProtection="1">
      <alignment horizontal="center" vertical="center" wrapText="1"/>
      <protection locked="0"/>
    </xf>
    <xf numFmtId="165" fontId="19" fillId="5" borderId="40" xfId="0" applyNumberFormat="1" applyFont="1" applyFill="1" applyBorder="1" applyAlignment="1" applyProtection="1">
      <alignment horizontal="center" vertical="center" wrapText="1"/>
      <protection locked="0"/>
    </xf>
    <xf numFmtId="165" fontId="19" fillId="5" borderId="30" xfId="0" applyNumberFormat="1" applyFont="1" applyFill="1" applyBorder="1" applyAlignment="1" applyProtection="1">
      <alignment horizontal="center" vertical="center" wrapText="1"/>
      <protection locked="0"/>
    </xf>
    <xf numFmtId="9" fontId="19" fillId="5" borderId="23" xfId="1" applyFont="1" applyFill="1" applyBorder="1" applyAlignment="1" applyProtection="1">
      <alignment horizontal="center" vertical="center" wrapText="1"/>
      <protection locked="0"/>
    </xf>
    <xf numFmtId="9" fontId="19" fillId="5" borderId="32" xfId="1" applyFont="1" applyFill="1" applyBorder="1" applyAlignment="1" applyProtection="1">
      <alignment horizontal="center" vertical="center" wrapText="1"/>
      <protection locked="0"/>
    </xf>
    <xf numFmtId="165" fontId="24" fillId="14" borderId="26" xfId="0" applyNumberFormat="1" applyFont="1" applyFill="1" applyBorder="1" applyAlignment="1" applyProtection="1">
      <alignment horizontal="left" vertical="center" wrapText="1"/>
      <protection locked="0"/>
    </xf>
    <xf numFmtId="165" fontId="24" fillId="14" borderId="24" xfId="0" applyNumberFormat="1" applyFont="1" applyFill="1" applyBorder="1" applyAlignment="1" applyProtection="1">
      <alignment vertical="center" wrapText="1"/>
      <protection locked="0"/>
    </xf>
    <xf numFmtId="1" fontId="24" fillId="14" borderId="24" xfId="0" applyNumberFormat="1" applyFont="1" applyFill="1" applyBorder="1" applyAlignment="1" applyProtection="1">
      <alignment horizontal="center" vertical="center" wrapText="1"/>
      <protection locked="0"/>
    </xf>
    <xf numFmtId="167" fontId="24" fillId="14" borderId="24" xfId="0" applyNumberFormat="1" applyFont="1" applyFill="1" applyBorder="1" applyAlignment="1" applyProtection="1">
      <alignment horizontal="center" vertical="center" wrapText="1"/>
      <protection locked="0"/>
    </xf>
    <xf numFmtId="167" fontId="24" fillId="14" borderId="30" xfId="0" applyNumberFormat="1" applyFont="1" applyFill="1" applyBorder="1" applyAlignment="1" applyProtection="1">
      <alignment horizontal="center" vertical="center" wrapText="1"/>
      <protection locked="0"/>
    </xf>
    <xf numFmtId="2" fontId="24" fillId="14" borderId="24" xfId="14" applyNumberFormat="1" applyFont="1" applyFill="1" applyBorder="1" applyAlignment="1">
      <alignment horizontal="center" vertical="center" wrapText="1"/>
    </xf>
    <xf numFmtId="9" fontId="24" fillId="14" borderId="24" xfId="14" applyNumberFormat="1" applyFont="1" applyFill="1" applyBorder="1" applyAlignment="1">
      <alignment horizontal="center" vertical="center" wrapText="1"/>
    </xf>
    <xf numFmtId="2" fontId="24" fillId="14" borderId="24" xfId="0" applyNumberFormat="1" applyFont="1" applyFill="1" applyBorder="1" applyAlignment="1" applyProtection="1">
      <alignment horizontal="center" vertical="center" wrapText="1"/>
      <protection locked="0"/>
    </xf>
    <xf numFmtId="10" fontId="24" fillId="14" borderId="24" xfId="0" applyNumberFormat="1" applyFont="1" applyFill="1" applyBorder="1" applyAlignment="1">
      <alignment horizontal="center" vertical="center" wrapText="1"/>
    </xf>
    <xf numFmtId="10" fontId="24" fillId="14" borderId="66" xfId="0" applyNumberFormat="1" applyFont="1" applyFill="1" applyBorder="1" applyAlignment="1" applyProtection="1">
      <alignment horizontal="center" vertical="center" wrapText="1"/>
      <protection locked="0"/>
    </xf>
    <xf numFmtId="10" fontId="24" fillId="14" borderId="51" xfId="0" applyNumberFormat="1" applyFont="1" applyFill="1" applyBorder="1" applyAlignment="1" applyProtection="1">
      <alignment horizontal="center" vertical="center" wrapText="1"/>
      <protection locked="0"/>
    </xf>
    <xf numFmtId="0" fontId="24" fillId="14" borderId="26" xfId="0" applyFont="1" applyFill="1" applyBorder="1" applyAlignment="1" applyProtection="1">
      <alignment horizontal="center" vertical="center" wrapText="1"/>
      <protection locked="0"/>
    </xf>
    <xf numFmtId="0" fontId="24" fillId="14" borderId="24" xfId="0" applyFont="1" applyFill="1" applyBorder="1" applyAlignment="1" applyProtection="1">
      <alignment horizontal="center" vertical="center" wrapText="1"/>
      <protection locked="0"/>
    </xf>
    <xf numFmtId="165" fontId="19" fillId="14" borderId="28" xfId="0" applyNumberFormat="1" applyFont="1" applyFill="1" applyBorder="1" applyAlignment="1" applyProtection="1">
      <alignment horizontal="center" vertical="center" wrapText="1"/>
      <protection locked="0"/>
    </xf>
    <xf numFmtId="165" fontId="19" fillId="14" borderId="40" xfId="0" applyNumberFormat="1" applyFont="1" applyFill="1" applyBorder="1" applyAlignment="1" applyProtection="1">
      <alignment horizontal="center" vertical="center" wrapText="1"/>
      <protection locked="0"/>
    </xf>
    <xf numFmtId="1" fontId="19" fillId="14" borderId="24" xfId="0" applyNumberFormat="1" applyFont="1" applyFill="1" applyBorder="1" applyAlignment="1" applyProtection="1">
      <alignment horizontal="center" vertical="center" wrapText="1"/>
      <protection locked="0"/>
    </xf>
    <xf numFmtId="1" fontId="19" fillId="14" borderId="30" xfId="0" applyNumberFormat="1" applyFont="1" applyFill="1" applyBorder="1" applyAlignment="1" applyProtection="1">
      <alignment horizontal="center" vertical="center" wrapText="1"/>
      <protection locked="0"/>
    </xf>
    <xf numFmtId="165" fontId="19" fillId="14" borderId="25" xfId="0" applyNumberFormat="1" applyFont="1" applyFill="1" applyBorder="1" applyAlignment="1" applyProtection="1">
      <alignment vertical="center" wrapText="1"/>
      <protection locked="0"/>
    </xf>
    <xf numFmtId="165" fontId="19" fillId="14" borderId="23" xfId="0" applyNumberFormat="1" applyFont="1" applyFill="1" applyBorder="1" applyAlignment="1" applyProtection="1">
      <alignment horizontal="center" vertical="center" wrapText="1"/>
      <protection locked="0"/>
    </xf>
    <xf numFmtId="1" fontId="19" fillId="14" borderId="23" xfId="0" applyNumberFormat="1" applyFont="1" applyFill="1" applyBorder="1" applyAlignment="1" applyProtection="1">
      <alignment horizontal="center" vertical="center" wrapText="1"/>
      <protection locked="0"/>
    </xf>
    <xf numFmtId="165" fontId="19" fillId="14" borderId="23" xfId="0" applyNumberFormat="1" applyFont="1" applyFill="1" applyBorder="1" applyAlignment="1" applyProtection="1">
      <alignment horizontal="left" vertical="center" wrapText="1"/>
      <protection locked="0"/>
    </xf>
    <xf numFmtId="0" fontId="27" fillId="14" borderId="22" xfId="0" applyFont="1" applyFill="1" applyBorder="1" applyAlignment="1">
      <alignment wrapText="1"/>
    </xf>
    <xf numFmtId="2" fontId="19" fillId="14" borderId="23" xfId="0" applyNumberFormat="1" applyFont="1" applyFill="1" applyBorder="1" applyAlignment="1" applyProtection="1">
      <alignment horizontal="center" vertical="center" wrapText="1"/>
      <protection locked="0"/>
    </xf>
    <xf numFmtId="9" fontId="19" fillId="14" borderId="23" xfId="0" applyNumberFormat="1" applyFont="1" applyFill="1" applyBorder="1" applyAlignment="1" applyProtection="1">
      <alignment horizontal="center" vertical="center" wrapText="1"/>
      <protection locked="0"/>
    </xf>
    <xf numFmtId="21" fontId="24" fillId="14" borderId="28" xfId="14" applyNumberFormat="1" applyFont="1" applyFill="1" applyBorder="1" applyAlignment="1">
      <alignment horizontal="center" vertical="center" wrapText="1"/>
    </xf>
    <xf numFmtId="21" fontId="24" fillId="14" borderId="40" xfId="14" applyNumberFormat="1" applyFont="1" applyFill="1" applyBorder="1" applyAlignment="1">
      <alignment horizontal="center" vertical="center" wrapText="1"/>
    </xf>
    <xf numFmtId="1" fontId="24" fillId="14" borderId="51" xfId="0" applyNumberFormat="1" applyFont="1" applyFill="1" applyBorder="1" applyAlignment="1" applyProtection="1">
      <alignment horizontal="center" vertical="center" wrapText="1"/>
      <protection locked="0"/>
    </xf>
    <xf numFmtId="10" fontId="24" fillId="14" borderId="28" xfId="0" applyNumberFormat="1" applyFont="1" applyFill="1" applyBorder="1" applyAlignment="1" applyProtection="1">
      <alignment horizontal="center" vertical="center" wrapText="1"/>
      <protection locked="0"/>
    </xf>
    <xf numFmtId="173" fontId="24" fillId="14" borderId="66" xfId="0" applyNumberFormat="1" applyFont="1" applyFill="1" applyBorder="1" applyAlignment="1" applyProtection="1">
      <alignment horizontal="center" vertical="center" wrapText="1"/>
      <protection locked="0"/>
    </xf>
    <xf numFmtId="0" fontId="27" fillId="14" borderId="22" xfId="0" applyFont="1" applyFill="1" applyBorder="1" applyAlignment="1">
      <alignment horizontal="left" vertical="center" wrapText="1"/>
    </xf>
    <xf numFmtId="165" fontId="19" fillId="14" borderId="29" xfId="0" applyNumberFormat="1" applyFont="1" applyFill="1" applyBorder="1" applyAlignment="1" applyProtection="1">
      <alignment vertical="center" wrapText="1"/>
      <protection locked="0"/>
    </xf>
    <xf numFmtId="10" fontId="24" fillId="15" borderId="66" xfId="0" applyNumberFormat="1" applyFont="1" applyFill="1" applyBorder="1" applyAlignment="1" applyProtection="1">
      <alignment horizontal="center" vertical="center" wrapText="1"/>
      <protection locked="0"/>
    </xf>
    <xf numFmtId="0" fontId="15" fillId="3" borderId="0" xfId="5" applyNumberFormat="1" applyFont="1" applyFill="1" applyAlignment="1" applyProtection="1">
      <alignment horizontal="left" vertical="center"/>
      <protection locked="0"/>
    </xf>
    <xf numFmtId="0" fontId="23" fillId="4" borderId="21" xfId="0" applyFont="1" applyFill="1" applyBorder="1" applyAlignment="1" applyProtection="1">
      <alignment horizontal="left" vertical="center"/>
      <protection locked="0"/>
    </xf>
    <xf numFmtId="0" fontId="39" fillId="8" borderId="15" xfId="0" applyFont="1" applyFill="1" applyBorder="1" applyAlignment="1" applyProtection="1">
      <alignment horizontal="left" vertical="top" wrapText="1"/>
      <protection locked="0"/>
    </xf>
    <xf numFmtId="0" fontId="39" fillId="8" borderId="68" xfId="0" applyFont="1" applyFill="1" applyBorder="1" applyAlignment="1" applyProtection="1">
      <alignment horizontal="left" vertical="top" wrapText="1"/>
      <protection locked="0"/>
    </xf>
    <xf numFmtId="0" fontId="39" fillId="8" borderId="16" xfId="0" applyFont="1" applyFill="1" applyBorder="1" applyAlignment="1" applyProtection="1">
      <alignment horizontal="left" vertical="top" wrapText="1"/>
      <protection locked="0"/>
    </xf>
    <xf numFmtId="0" fontId="39" fillId="8" borderId="71" xfId="0" applyFont="1" applyFill="1" applyBorder="1" applyAlignment="1" applyProtection="1">
      <alignment horizontal="left" vertical="top" wrapText="1"/>
      <protection locked="0"/>
    </xf>
    <xf numFmtId="0" fontId="39" fillId="8" borderId="0" xfId="0" applyFont="1" applyFill="1" applyAlignment="1" applyProtection="1">
      <alignment horizontal="left" vertical="top" wrapText="1"/>
      <protection locked="0"/>
    </xf>
    <xf numFmtId="0" fontId="39" fillId="8" borderId="17" xfId="0" applyFont="1" applyFill="1" applyBorder="1" applyAlignment="1" applyProtection="1">
      <alignment horizontal="left" vertical="top" wrapText="1"/>
      <protection locked="0"/>
    </xf>
    <xf numFmtId="0" fontId="39" fillId="8" borderId="72" xfId="0" applyFont="1" applyFill="1" applyBorder="1" applyAlignment="1" applyProtection="1">
      <alignment horizontal="left" vertical="top" wrapText="1"/>
      <protection locked="0"/>
    </xf>
    <xf numFmtId="0" fontId="39" fillId="8" borderId="73" xfId="0" applyFont="1" applyFill="1" applyBorder="1" applyAlignment="1" applyProtection="1">
      <alignment horizontal="left" vertical="top" wrapText="1"/>
      <protection locked="0"/>
    </xf>
    <xf numFmtId="0" fontId="39" fillId="8" borderId="74" xfId="0" applyFont="1" applyFill="1" applyBorder="1" applyAlignment="1" applyProtection="1">
      <alignment horizontal="left" vertical="top" wrapText="1"/>
      <protection locked="0"/>
    </xf>
    <xf numFmtId="0" fontId="15" fillId="3" borderId="0" xfId="5" applyNumberFormat="1" applyFont="1" applyFill="1" applyAlignment="1">
      <alignment horizontal="left" vertical="center"/>
    </xf>
    <xf numFmtId="0" fontId="27" fillId="4" borderId="31"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14" fillId="8" borderId="0" xfId="2" applyFont="1" applyFill="1" applyBorder="1" applyAlignment="1">
      <alignment horizontal="left" vertical="center" wrapText="1"/>
    </xf>
    <xf numFmtId="0" fontId="15" fillId="10" borderId="0" xfId="2" applyFont="1" applyFill="1" applyBorder="1" applyAlignment="1">
      <alignment horizontal="left" vertical="center"/>
    </xf>
    <xf numFmtId="0" fontId="27" fillId="4" borderId="48"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8" xfId="0" applyFont="1" applyFill="1" applyBorder="1" applyAlignment="1">
      <alignment horizontal="center" vertical="center"/>
    </xf>
    <xf numFmtId="0" fontId="27" fillId="4" borderId="27" xfId="0" applyFont="1" applyFill="1" applyBorder="1" applyAlignment="1">
      <alignment horizontal="center" vertical="center" wrapText="1"/>
    </xf>
    <xf numFmtId="0" fontId="27" fillId="4" borderId="78" xfId="0" applyFont="1" applyFill="1" applyBorder="1" applyAlignment="1">
      <alignment horizontal="center" vertical="center" wrapText="1"/>
    </xf>
    <xf numFmtId="0" fontId="27" fillId="4" borderId="36" xfId="0" applyFont="1" applyFill="1" applyBorder="1" applyAlignment="1">
      <alignment horizontal="center" vertical="center" wrapText="1"/>
    </xf>
    <xf numFmtId="0" fontId="27" fillId="4" borderId="59" xfId="0" applyFont="1" applyFill="1" applyBorder="1" applyAlignment="1">
      <alignment horizontal="center" vertical="center" wrapText="1"/>
    </xf>
    <xf numFmtId="0" fontId="27" fillId="4" borderId="29" xfId="0" applyFont="1" applyFill="1" applyBorder="1" applyAlignment="1">
      <alignment horizontal="left" vertical="center" wrapText="1"/>
    </xf>
    <xf numFmtId="0" fontId="14" fillId="8" borderId="0" xfId="2" applyFont="1" applyFill="1" applyBorder="1" applyAlignment="1">
      <alignment horizontal="left" vertical="center"/>
    </xf>
    <xf numFmtId="0" fontId="21" fillId="8" borderId="0" xfId="0" applyFont="1" applyFill="1" applyAlignment="1">
      <alignment horizontal="center"/>
    </xf>
    <xf numFmtId="0" fontId="28" fillId="8" borderId="0" xfId="0" applyFont="1" applyFill="1" applyAlignment="1">
      <alignment horizontal="center" vertical="center" wrapText="1"/>
    </xf>
    <xf numFmtId="0" fontId="28" fillId="8" borderId="0" xfId="0" applyFont="1" applyFill="1" applyAlignment="1">
      <alignment horizontal="left" vertical="center" wrapText="1"/>
    </xf>
    <xf numFmtId="0" fontId="0" fillId="0" borderId="0" xfId="0" applyAlignment="1" applyProtection="1">
      <protection locked="0"/>
    </xf>
    <xf numFmtId="0" fontId="0" fillId="0" borderId="69" xfId="0" applyBorder="1" applyAlignment="1" applyProtection="1">
      <protection locked="0"/>
    </xf>
    <xf numFmtId="0" fontId="0" fillId="0" borderId="70" xfId="0" applyBorder="1" applyAlignment="1" applyProtection="1">
      <protection locked="0"/>
    </xf>
    <xf numFmtId="0" fontId="0" fillId="0" borderId="0" xfId="0" applyAlignment="1"/>
    <xf numFmtId="0" fontId="0" fillId="8" borderId="0" xfId="0" applyFill="1" applyAlignment="1"/>
    <xf numFmtId="0" fontId="0" fillId="0" borderId="36" xfId="0" applyBorder="1" applyAlignment="1"/>
    <xf numFmtId="0" fontId="0" fillId="0" borderId="35" xfId="0" applyBorder="1" applyAlignment="1"/>
    <xf numFmtId="0" fontId="0" fillId="0" borderId="46" xfId="0" applyBorder="1" applyAlignment="1"/>
    <xf numFmtId="0" fontId="0" fillId="0" borderId="34" xfId="0" applyBorder="1" applyAlignment="1"/>
    <xf numFmtId="0" fontId="0" fillId="0" borderId="45" xfId="0" applyBorder="1" applyAlignment="1"/>
    <xf numFmtId="0" fontId="0" fillId="0" borderId="33" xfId="0" applyBorder="1" applyAlignment="1"/>
    <xf numFmtId="0" fontId="0" fillId="0" borderId="56" xfId="0" applyBorder="1" applyAlignment="1"/>
    <xf numFmtId="0" fontId="0" fillId="0" borderId="59" xfId="0" applyBorder="1" applyAlignment="1"/>
    <xf numFmtId="0" fontId="0" fillId="0" borderId="58" xfId="0" applyBorder="1" applyAlignment="1"/>
    <xf numFmtId="0" fontId="0" fillId="0" borderId="64" xfId="0" applyBorder="1" applyAlignment="1"/>
    <xf numFmtId="0" fontId="0" fillId="0" borderId="57" xfId="0" applyBorder="1" applyAlignment="1"/>
    <xf numFmtId="0" fontId="0" fillId="0" borderId="52" xfId="0" applyBorder="1" applyAlignment="1"/>
    <xf numFmtId="0" fontId="0" fillId="0" borderId="54" xfId="0" applyBorder="1" applyAlignment="1"/>
    <xf numFmtId="0" fontId="0" fillId="0" borderId="63" xfId="0" applyBorder="1" applyAlignment="1"/>
    <xf numFmtId="0" fontId="0" fillId="0" borderId="53" xfId="0" applyBorder="1" applyAlignment="1"/>
    <xf numFmtId="0" fontId="0" fillId="0" borderId="55" xfId="0" applyBorder="1" applyAlignment="1"/>
    <xf numFmtId="0" fontId="0" fillId="0" borderId="65" xfId="0" applyBorder="1" applyAlignment="1"/>
    <xf numFmtId="1" fontId="0" fillId="8" borderId="0" xfId="0" applyNumberFormat="1" applyFill="1" applyAlignment="1"/>
  </cellXfs>
  <cellStyles count="60">
    <cellStyle name="Att1" xfId="54" xr:uid="{00000000-0005-0000-0000-000037000000}"/>
    <cellStyle name="Comma 10" xfId="44" xr:uid="{00000000-0005-0000-0000-00002C000000}"/>
    <cellStyle name="Comma 2" xfId="9" xr:uid="{00000000-0005-0000-0000-000009000000}"/>
    <cellStyle name="Comma 2 2" xfId="21" xr:uid="{00000000-0005-0000-0000-000015000000}"/>
    <cellStyle name="Comma 2 2 2" xfId="23" xr:uid="{00000000-0005-0000-0000-000017000000}"/>
    <cellStyle name="Comma 2 2 2 2" xfId="37" xr:uid="{00000000-0005-0000-0000-000025000000}"/>
    <cellStyle name="Comma 2 2 3" xfId="35" xr:uid="{00000000-0005-0000-0000-000023000000}"/>
    <cellStyle name="Comma 2 3" xfId="31" xr:uid="{00000000-0005-0000-0000-00001F000000}"/>
    <cellStyle name="Comma 2 3 2" xfId="40" xr:uid="{00000000-0005-0000-0000-000028000000}"/>
    <cellStyle name="Comma 2 4" xfId="33" xr:uid="{00000000-0005-0000-0000-000021000000}"/>
    <cellStyle name="Comma 3" xfId="14" xr:uid="{00000000-0005-0000-0000-00000E000000}"/>
    <cellStyle name="Comma 3 2" xfId="22" xr:uid="{00000000-0005-0000-0000-000016000000}"/>
    <cellStyle name="Comma 3 2 2" xfId="24" xr:uid="{00000000-0005-0000-0000-000018000000}"/>
    <cellStyle name="Comma 3 2 2 2" xfId="38" xr:uid="{00000000-0005-0000-0000-000026000000}"/>
    <cellStyle name="Comma 3 2 3" xfId="36" xr:uid="{00000000-0005-0000-0000-000024000000}"/>
    <cellStyle name="Comma 3 3" xfId="34" xr:uid="{00000000-0005-0000-0000-000022000000}"/>
    <cellStyle name="Comma 4 14 2" xfId="48" xr:uid="{00000000-0005-0000-0000-000030000000}"/>
    <cellStyle name="Comma 4 19" xfId="47" xr:uid="{00000000-0005-0000-0000-00002F000000}"/>
    <cellStyle name="Comma 4 3" xfId="26" xr:uid="{00000000-0005-0000-0000-00001A000000}"/>
    <cellStyle name="Comma 4 3 2" xfId="39" xr:uid="{00000000-0005-0000-0000-000027000000}"/>
    <cellStyle name="DateShort 2" xfId="7" xr:uid="{00000000-0005-0000-0000-000007000000}"/>
    <cellStyle name="Descriptor text" xfId="6" xr:uid="{00000000-0005-0000-0000-000006000000}"/>
    <cellStyle name="Descriptor text 2" xfId="58" xr:uid="{02BD3453-35FD-442E-9F8E-58BC2D18D241}"/>
    <cellStyle name="Heading" xfId="5" xr:uid="{00000000-0005-0000-0000-000005000000}"/>
    <cellStyle name="Heading 1" xfId="2" builtinId="16"/>
    <cellStyle name="Heading 1 2" xfId="45" xr:uid="{00000000-0005-0000-0000-00002D000000}"/>
    <cellStyle name="Heading 2" xfId="3" builtinId="17"/>
    <cellStyle name="Heading 2 2" xfId="18" xr:uid="{00000000-0005-0000-0000-000012000000}"/>
    <cellStyle name="Hyperlink" xfId="4" builtinId="8"/>
    <cellStyle name="Input%" xfId="11" xr:uid="{00000000-0005-0000-0000-00000B000000}"/>
    <cellStyle name="InputStyle" xfId="10" xr:uid="{00000000-0005-0000-0000-00000A000000}"/>
    <cellStyle name="Normal" xfId="0" builtinId="0"/>
    <cellStyle name="Normal 12" xfId="46" xr:uid="{00000000-0005-0000-0000-00002E000000}"/>
    <cellStyle name="Normal 2" xfId="8" xr:uid="{00000000-0005-0000-0000-000008000000}"/>
    <cellStyle name="Normal 2 2" xfId="19" xr:uid="{00000000-0005-0000-0000-000013000000}"/>
    <cellStyle name="Normal 2 3 2" xfId="28" xr:uid="{00000000-0005-0000-0000-00001C000000}"/>
    <cellStyle name="Normal 2 4 2" xfId="25" xr:uid="{00000000-0005-0000-0000-000019000000}"/>
    <cellStyle name="Normal 2 5" xfId="15" xr:uid="{00000000-0005-0000-0000-00000F000000}"/>
    <cellStyle name="Normal 2 5 2" xfId="55" xr:uid="{00000000-0005-0000-0000-00003A000000}"/>
    <cellStyle name="Normal 3" xfId="12" xr:uid="{00000000-0005-0000-0000-00000C000000}"/>
    <cellStyle name="Normal 3 2 2" xfId="17" xr:uid="{00000000-0005-0000-0000-000011000000}"/>
    <cellStyle name="Normal 3 2 4 4" xfId="51" xr:uid="{00000000-0005-0000-0000-000033000000}"/>
    <cellStyle name="Normal 3 3" xfId="53" xr:uid="{00000000-0005-0000-0000-000036000000}"/>
    <cellStyle name="Normal 3 7" xfId="20" xr:uid="{00000000-0005-0000-0000-000014000000}"/>
    <cellStyle name="Normal 4" xfId="13" xr:uid="{00000000-0005-0000-0000-00000D000000}"/>
    <cellStyle name="Normal 4 2 2" xfId="30" xr:uid="{00000000-0005-0000-0000-00001E000000}"/>
    <cellStyle name="Normal 4 3" xfId="42" xr:uid="{00000000-0005-0000-0000-00002A000000}"/>
    <cellStyle name="Normal 4 4" xfId="56" xr:uid="{00000000-0005-0000-0000-00003B000000}"/>
    <cellStyle name="Normal 4 4 2" xfId="49" xr:uid="{00000000-0005-0000-0000-000031000000}"/>
    <cellStyle name="Normal 5" xfId="59" xr:uid="{94FAEC9F-89BF-41BA-B3F8-FBB5C49FA608}"/>
    <cellStyle name="Normal 5 2" xfId="43" xr:uid="{00000000-0005-0000-0000-00002B000000}"/>
    <cellStyle name="Normal 7" xfId="50" xr:uid="{00000000-0005-0000-0000-000032000000}"/>
    <cellStyle name="Normal 7 2" xfId="16" xr:uid="{00000000-0005-0000-0000-000010000000}"/>
    <cellStyle name="Normal 8" xfId="57" xr:uid="{00000000-0005-0000-0000-00003C000000}"/>
    <cellStyle name="Normal 8 2 2 2" xfId="41" xr:uid="{00000000-0005-0000-0000-000029000000}"/>
    <cellStyle name="Normal 8 2 3" xfId="32" xr:uid="{00000000-0005-0000-0000-000020000000}"/>
    <cellStyle name="Percent" xfId="1" builtinId="5"/>
    <cellStyle name="Percent 2 2" xfId="52" xr:uid="{00000000-0005-0000-0000-000034000000}"/>
    <cellStyle name="Percent 2 4" xfId="27" xr:uid="{00000000-0005-0000-0000-00001B000000}"/>
    <cellStyle name="Validation error" xfId="29" xr:uid="{00000000-0005-0000-0000-00001D000000}"/>
  </cellStyles>
  <dxfs count="19">
    <dxf>
      <fill>
        <patternFill>
          <bgColor theme="8" tint="0.39994506668294322"/>
        </patternFill>
      </fill>
    </dxf>
    <dxf>
      <fill>
        <patternFill>
          <bgColor theme="8" tint="0.39994506668294322"/>
        </patternFill>
      </fill>
    </dxf>
    <dxf>
      <font>
        <color rgb="FF9C0006"/>
      </font>
      <fill>
        <patternFill>
          <bgColor rgb="FFFFC7CE"/>
        </patternFill>
      </fill>
    </dxf>
    <dxf>
      <fill>
        <patternFill>
          <bgColor theme="8" tint="0.39994506668294322"/>
        </patternFill>
      </fill>
    </dxf>
    <dxf>
      <fill>
        <patternFill>
          <bgColor theme="8"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107B2243-60B3-49B5-9042-6B7738A565CB}"/>
  </tableStyles>
  <colors>
    <mruColors>
      <color rgb="FF84CEFF"/>
      <color rgb="FF0071CE"/>
      <color rgb="FFFF84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940A-1D96-431A-8BB8-6BCED4CA96F7}">
  <dimension ref="B2:I16"/>
  <sheetViews>
    <sheetView workbookViewId="0">
      <selection activeCell="B5" sqref="B5:G16"/>
    </sheetView>
  </sheetViews>
  <sheetFormatPr defaultColWidth="9" defaultRowHeight="14.25"/>
  <cols>
    <col min="1" max="1" width="2.75" style="306" customWidth="1"/>
    <col min="2" max="2" width="63" style="306" customWidth="1"/>
    <col min="3" max="3" width="9" style="306"/>
    <col min="4" max="4" width="17.5" style="306" customWidth="1"/>
    <col min="5" max="5" width="3.375" style="306" customWidth="1"/>
    <col min="6" max="6" width="9" style="306"/>
    <col min="7" max="7" width="29.625" style="306" customWidth="1"/>
    <col min="8" max="16384" width="9" style="306"/>
  </cols>
  <sheetData>
    <row r="2" spans="2:9" ht="20.25" customHeight="1">
      <c r="B2" s="424" t="s">
        <v>0</v>
      </c>
      <c r="C2" s="453"/>
      <c r="D2" s="453"/>
      <c r="E2" s="453"/>
      <c r="F2" s="453"/>
      <c r="G2" s="453"/>
    </row>
    <row r="4" spans="2:9" ht="20.25" customHeight="1">
      <c r="B4" s="425" t="s">
        <v>1</v>
      </c>
      <c r="C4" s="454"/>
      <c r="D4" s="454"/>
      <c r="E4" s="454"/>
      <c r="F4" s="454"/>
      <c r="G4" s="455"/>
      <c r="I4"/>
    </row>
    <row r="5" spans="2:9" ht="13.5" customHeight="1">
      <c r="B5" s="426" t="s">
        <v>2</v>
      </c>
      <c r="C5" s="427"/>
      <c r="D5" s="427"/>
      <c r="E5" s="427"/>
      <c r="F5" s="427"/>
      <c r="G5" s="428"/>
      <c r="I5"/>
    </row>
    <row r="6" spans="2:9">
      <c r="B6" s="429"/>
      <c r="C6" s="430"/>
      <c r="D6" s="430"/>
      <c r="E6" s="430"/>
      <c r="F6" s="430"/>
      <c r="G6" s="431"/>
      <c r="I6"/>
    </row>
    <row r="7" spans="2:9">
      <c r="B7" s="429"/>
      <c r="C7" s="430"/>
      <c r="D7" s="430"/>
      <c r="E7" s="430"/>
      <c r="F7" s="430"/>
      <c r="G7" s="431"/>
      <c r="I7"/>
    </row>
    <row r="8" spans="2:9">
      <c r="B8" s="429"/>
      <c r="C8" s="430"/>
      <c r="D8" s="430"/>
      <c r="E8" s="430"/>
      <c r="F8" s="430"/>
      <c r="G8" s="431"/>
    </row>
    <row r="9" spans="2:9">
      <c r="B9" s="429"/>
      <c r="C9" s="430"/>
      <c r="D9" s="430"/>
      <c r="E9" s="430"/>
      <c r="F9" s="430"/>
      <c r="G9" s="431"/>
    </row>
    <row r="10" spans="2:9" ht="20.25" customHeight="1">
      <c r="B10" s="429"/>
      <c r="C10" s="430"/>
      <c r="D10" s="430"/>
      <c r="E10" s="430"/>
      <c r="F10" s="430"/>
      <c r="G10" s="431"/>
    </row>
    <row r="11" spans="2:9">
      <c r="B11" s="429"/>
      <c r="C11" s="430"/>
      <c r="D11" s="430"/>
      <c r="E11" s="430"/>
      <c r="F11" s="430"/>
      <c r="G11" s="431"/>
    </row>
    <row r="12" spans="2:9">
      <c r="B12" s="429"/>
      <c r="C12" s="430"/>
      <c r="D12" s="430"/>
      <c r="E12" s="430"/>
      <c r="F12" s="430"/>
      <c r="G12" s="431"/>
    </row>
    <row r="13" spans="2:9">
      <c r="B13" s="429"/>
      <c r="C13" s="430"/>
      <c r="D13" s="430"/>
      <c r="E13" s="430"/>
      <c r="F13" s="430"/>
      <c r="G13" s="431"/>
    </row>
    <row r="14" spans="2:9">
      <c r="B14" s="429"/>
      <c r="C14" s="430"/>
      <c r="D14" s="430"/>
      <c r="E14" s="430"/>
      <c r="F14" s="430"/>
      <c r="G14" s="431"/>
    </row>
    <row r="15" spans="2:9">
      <c r="B15" s="429"/>
      <c r="C15" s="430"/>
      <c r="D15" s="430"/>
      <c r="E15" s="430"/>
      <c r="F15" s="430"/>
      <c r="G15" s="431"/>
    </row>
    <row r="16" spans="2:9">
      <c r="B16" s="432"/>
      <c r="C16" s="433"/>
      <c r="D16" s="433"/>
      <c r="E16" s="433"/>
      <c r="F16" s="433"/>
      <c r="G16" s="434"/>
    </row>
  </sheetData>
  <mergeCells count="3">
    <mergeCell ref="B2:G2"/>
    <mergeCell ref="B4:G4"/>
    <mergeCell ref="B5:G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4402-CE40-4769-9647-9CC936F56B4F}">
  <sheetPr>
    <tabColor theme="1"/>
    <pageSetUpPr fitToPage="1"/>
  </sheetPr>
  <dimension ref="A1"/>
  <sheetViews>
    <sheetView workbookViewId="0"/>
  </sheetViews>
  <sheetFormatPr defaultColWidth="9" defaultRowHeight="20.25" customHeight="1"/>
  <sheetData/>
  <pageMargins left="0.70866141732283472" right="0.70866141732283472" top="0.74803149606299213" bottom="0.74803149606299213" header="0.31496062992125978" footer="0.31496062992125978"/>
  <pageSetup paperSize="8" fitToHeight="0" orientation="portrait"/>
  <headerFooter>
    <oddHeader>&amp;L&amp;F&amp;CSheet: &amp;A&amp;ROFFICIAL</oddHeader>
    <oddFooter>&amp;LPrinted on: &amp;D at &amp;T&amp;CPage &amp;P of &amp;N&amp;ROfwat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8A7B2-103E-45B8-9EB4-D4B615A2D463}">
  <sheetPr>
    <tabColor rgb="FF0071CE"/>
  </sheetPr>
  <dimension ref="A1:BM11"/>
  <sheetViews>
    <sheetView zoomScale="70" zoomScaleNormal="70" workbookViewId="0">
      <selection activeCell="AK5" sqref="AK5"/>
    </sheetView>
  </sheetViews>
  <sheetFormatPr defaultColWidth="23.5" defaultRowHeight="14.25"/>
  <cols>
    <col min="1" max="1" width="10.875" style="32" customWidth="1"/>
    <col min="2" max="2" width="51.125" style="32" customWidth="1"/>
    <col min="3" max="4" width="20.875" style="32" customWidth="1"/>
    <col min="5" max="5" width="19.5" style="32" customWidth="1"/>
    <col min="6" max="6" width="7.125" style="32" customWidth="1"/>
    <col min="7" max="30" width="13.875" style="32" customWidth="1"/>
    <col min="31" max="31" width="2.625" style="32" customWidth="1"/>
    <col min="32" max="32" width="12.5" style="32" customWidth="1"/>
    <col min="33" max="33" width="2.625" style="32" customWidth="1"/>
    <col min="34" max="34" width="13" style="32" customWidth="1"/>
    <col min="35" max="36" width="5.25" style="32" customWidth="1"/>
    <col min="37" max="37" width="41.75" style="32" customWidth="1"/>
    <col min="38" max="38" width="15.75" style="32" customWidth="1"/>
    <col min="39" max="39" width="20.375" style="32" customWidth="1"/>
    <col min="40" max="40" width="17.875" style="32" customWidth="1"/>
    <col min="41" max="41" width="6.875" style="32" customWidth="1"/>
    <col min="42" max="65" width="20.875" style="32" customWidth="1"/>
    <col min="66" max="16384" width="23.5" style="32"/>
  </cols>
  <sheetData>
    <row r="1" spans="1:65" ht="31.5" customHeight="1">
      <c r="A1" s="44"/>
      <c r="B1" s="206" t="s">
        <v>531</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row>
    <row r="2" spans="1:65" ht="30" customHeight="1">
      <c r="A2" s="44"/>
      <c r="B2" s="225" t="str">
        <f ca="1">INDIRECT("Validation!B5")</f>
        <v>Affinity Water</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39" t="s">
        <v>96</v>
      </c>
      <c r="AL2" s="457"/>
      <c r="AM2" s="457"/>
      <c r="AN2" s="457"/>
      <c r="AO2" s="457"/>
      <c r="AP2" s="457"/>
      <c r="AR2" s="44"/>
      <c r="AS2" s="44"/>
      <c r="AT2" s="44"/>
      <c r="AU2" s="44"/>
      <c r="AV2" s="44"/>
      <c r="AW2" s="44"/>
      <c r="AX2" s="44"/>
      <c r="AY2" s="44"/>
      <c r="AZ2" s="44"/>
      <c r="BA2" s="44"/>
      <c r="BB2" s="44"/>
      <c r="BC2" s="44"/>
      <c r="BD2" s="44"/>
      <c r="BE2" s="44"/>
      <c r="BF2" s="44"/>
      <c r="BG2" s="44"/>
      <c r="BH2" s="44"/>
      <c r="BI2" s="44"/>
      <c r="BJ2" s="44"/>
      <c r="BK2" s="44"/>
      <c r="BL2" s="44"/>
      <c r="BM2" s="44"/>
    </row>
    <row r="3" spans="1:65" ht="25.5" customHeight="1">
      <c r="A3" s="44"/>
      <c r="B3" s="72"/>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row>
    <row r="4" spans="1:65" ht="57.75" customHeight="1">
      <c r="A4" s="44"/>
      <c r="B4" s="440" t="s">
        <v>20</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4"/>
      <c r="AJ4" s="245"/>
      <c r="AK4" s="3" t="str">
        <f>B4</f>
        <v>Overall outcome performance - Severe water supply interruptions common PC</v>
      </c>
      <c r="AL4" s="3"/>
      <c r="AM4" s="3"/>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thickBot="1">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row>
    <row r="6" spans="1:65" ht="21.75" customHeight="1" thickBot="1">
      <c r="A6" s="44"/>
      <c r="B6" s="437" t="s">
        <v>97</v>
      </c>
      <c r="C6" s="441" t="s">
        <v>98</v>
      </c>
      <c r="D6" s="441" t="s">
        <v>99</v>
      </c>
      <c r="E6" s="438" t="s">
        <v>100</v>
      </c>
      <c r="F6" s="438" t="s">
        <v>101</v>
      </c>
      <c r="G6" s="442" t="s">
        <v>102</v>
      </c>
      <c r="H6" s="458"/>
      <c r="I6" s="458"/>
      <c r="J6" s="458"/>
      <c r="K6" s="458"/>
      <c r="L6" s="458"/>
      <c r="M6" s="458"/>
      <c r="N6" s="458"/>
      <c r="O6" s="458"/>
      <c r="P6" s="458"/>
      <c r="Q6" s="458"/>
      <c r="R6" s="458"/>
      <c r="S6" s="458"/>
      <c r="T6" s="458"/>
      <c r="U6" s="458"/>
      <c r="V6" s="458"/>
      <c r="W6" s="458"/>
      <c r="X6" s="458"/>
      <c r="Y6" s="458"/>
      <c r="Z6" s="458"/>
      <c r="AA6" s="458"/>
      <c r="AB6" s="458"/>
      <c r="AC6" s="458"/>
      <c r="AD6" s="459"/>
      <c r="AE6" s="85"/>
      <c r="AF6" s="436" t="s">
        <v>103</v>
      </c>
      <c r="AG6" s="85"/>
      <c r="AH6" s="436" t="s">
        <v>104</v>
      </c>
      <c r="AI6" s="85"/>
      <c r="AJ6" s="85"/>
      <c r="AK6" s="437" t="s">
        <v>97</v>
      </c>
      <c r="AL6" s="441" t="s">
        <v>98</v>
      </c>
      <c r="AM6" s="438" t="s">
        <v>99</v>
      </c>
      <c r="AN6" s="443" t="s">
        <v>100</v>
      </c>
      <c r="AO6" s="441" t="s">
        <v>101</v>
      </c>
      <c r="AP6" s="442" t="s">
        <v>102</v>
      </c>
      <c r="AQ6" s="458"/>
      <c r="AR6" s="458"/>
      <c r="AS6" s="458"/>
      <c r="AT6" s="458"/>
      <c r="AU6" s="458"/>
      <c r="AV6" s="458"/>
      <c r="AW6" s="458"/>
      <c r="AX6" s="458"/>
      <c r="AY6" s="458"/>
      <c r="AZ6" s="458"/>
      <c r="BA6" s="458"/>
      <c r="BB6" s="458"/>
      <c r="BC6" s="458"/>
      <c r="BD6" s="458"/>
      <c r="BE6" s="458"/>
      <c r="BF6" s="458"/>
      <c r="BG6" s="458"/>
      <c r="BH6" s="458"/>
      <c r="BI6" s="458"/>
      <c r="BJ6" s="458"/>
      <c r="BK6" s="458"/>
      <c r="BL6" s="458"/>
      <c r="BM6" s="459"/>
    </row>
    <row r="7" spans="1:65" ht="21.75" customHeight="1" thickBot="1">
      <c r="A7" s="44"/>
      <c r="B7" s="460"/>
      <c r="C7" s="461"/>
      <c r="D7" s="461"/>
      <c r="E7" s="462"/>
      <c r="F7" s="462"/>
      <c r="G7" s="86" t="s">
        <v>105</v>
      </c>
      <c r="H7" s="86" t="s">
        <v>106</v>
      </c>
      <c r="I7" s="86" t="s">
        <v>107</v>
      </c>
      <c r="J7" s="86" t="s">
        <v>108</v>
      </c>
      <c r="K7" s="86" t="s">
        <v>109</v>
      </c>
      <c r="L7" s="86" t="s">
        <v>110</v>
      </c>
      <c r="M7" s="86" t="s">
        <v>111</v>
      </c>
      <c r="N7" s="86" t="s">
        <v>112</v>
      </c>
      <c r="O7" s="86" t="s">
        <v>113</v>
      </c>
      <c r="P7" s="86" t="s">
        <v>114</v>
      </c>
      <c r="Q7" s="86" t="s">
        <v>115</v>
      </c>
      <c r="R7" s="86" t="s">
        <v>116</v>
      </c>
      <c r="S7" s="86" t="s">
        <v>117</v>
      </c>
      <c r="T7" s="86" t="s">
        <v>118</v>
      </c>
      <c r="U7" s="86" t="s">
        <v>119</v>
      </c>
      <c r="V7" s="86" t="s">
        <v>120</v>
      </c>
      <c r="W7" s="86" t="s">
        <v>121</v>
      </c>
      <c r="X7" s="86" t="s">
        <v>122</v>
      </c>
      <c r="Y7" s="86" t="s">
        <v>123</v>
      </c>
      <c r="Z7" s="86" t="s">
        <v>124</v>
      </c>
      <c r="AA7" s="86" t="s">
        <v>125</v>
      </c>
      <c r="AB7" s="86" t="s">
        <v>126</v>
      </c>
      <c r="AC7" s="86" t="s">
        <v>127</v>
      </c>
      <c r="AD7" s="87" t="s">
        <v>128</v>
      </c>
      <c r="AE7" s="85"/>
      <c r="AF7" s="463"/>
      <c r="AG7" s="85"/>
      <c r="AH7" s="463"/>
      <c r="AI7" s="85"/>
      <c r="AJ7" s="85"/>
      <c r="AK7" s="460"/>
      <c r="AL7" s="461"/>
      <c r="AM7" s="462"/>
      <c r="AN7" s="461"/>
      <c r="AO7" s="461"/>
      <c r="AP7" s="86" t="s">
        <v>105</v>
      </c>
      <c r="AQ7" s="86" t="s">
        <v>106</v>
      </c>
      <c r="AR7" s="86" t="s">
        <v>107</v>
      </c>
      <c r="AS7" s="86" t="s">
        <v>108</v>
      </c>
      <c r="AT7" s="86" t="s">
        <v>109</v>
      </c>
      <c r="AU7" s="86" t="s">
        <v>110</v>
      </c>
      <c r="AV7" s="86" t="s">
        <v>111</v>
      </c>
      <c r="AW7" s="86" t="s">
        <v>112</v>
      </c>
      <c r="AX7" s="86" t="s">
        <v>113</v>
      </c>
      <c r="AY7" s="86" t="s">
        <v>114</v>
      </c>
      <c r="AZ7" s="86" t="s">
        <v>115</v>
      </c>
      <c r="BA7" s="86" t="s">
        <v>116</v>
      </c>
      <c r="BB7" s="86" t="s">
        <v>117</v>
      </c>
      <c r="BC7" s="86" t="s">
        <v>118</v>
      </c>
      <c r="BD7" s="86" t="s">
        <v>119</v>
      </c>
      <c r="BE7" s="86" t="s">
        <v>120</v>
      </c>
      <c r="BF7" s="86" t="s">
        <v>121</v>
      </c>
      <c r="BG7" s="86" t="s">
        <v>122</v>
      </c>
      <c r="BH7" s="86" t="s">
        <v>123</v>
      </c>
      <c r="BI7" s="86" t="s">
        <v>124</v>
      </c>
      <c r="BJ7" s="86" t="s">
        <v>125</v>
      </c>
      <c r="BK7" s="86" t="s">
        <v>126</v>
      </c>
      <c r="BL7" s="86" t="s">
        <v>127</v>
      </c>
      <c r="BM7" s="87" t="s">
        <v>128</v>
      </c>
    </row>
    <row r="8" spans="1:65" ht="23.25" customHeight="1" thickBo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row>
    <row r="9" spans="1:65" ht="57.75" customHeight="1" thickBot="1">
      <c r="A9" s="44"/>
      <c r="B9" s="307" t="s">
        <v>532</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307" t="s">
        <v>532</v>
      </c>
      <c r="AL9" s="44"/>
      <c r="AM9" s="44"/>
      <c r="AN9" s="44"/>
      <c r="AO9" s="44"/>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row>
    <row r="10" spans="1:65" ht="57.75" customHeight="1" thickBot="1">
      <c r="A10" s="44"/>
      <c r="B10" s="19" t="s">
        <v>533</v>
      </c>
      <c r="C10" s="21" t="s">
        <v>534</v>
      </c>
      <c r="D10" s="63" t="str">
        <f>C10&amp;"_"&amp;(_xlfn.XLOOKUP(Validation!$B$5,Lists!$C$5:$C$27,Lists!$D$5:$D$27))</f>
        <v>PR24_SWSI_AFW</v>
      </c>
      <c r="E10" s="308" t="s">
        <v>149</v>
      </c>
      <c r="F10" s="20">
        <v>0</v>
      </c>
      <c r="G10" s="309">
        <f>ADD23D!F13</f>
        <v>2.9647049364849654E-5</v>
      </c>
      <c r="H10" s="309">
        <f>ADD23D!G13</f>
        <v>3.6179450072358899E-5</v>
      </c>
      <c r="I10" s="309">
        <f>ADD23D!H13</f>
        <v>3.5370684776457267E-5</v>
      </c>
      <c r="J10" s="309">
        <f>ADD23D!I13</f>
        <v>3.5875358753587531E-5</v>
      </c>
      <c r="K10" s="309">
        <f>ADD23D!J13</f>
        <v>3.7453183520599246E-5</v>
      </c>
      <c r="L10" s="309">
        <f>ADD23D!K13</f>
        <v>2.6832628476227095E-5</v>
      </c>
      <c r="M10" s="309">
        <f>ADD23D!L13</f>
        <v>1.1174212546668769E-5</v>
      </c>
      <c r="N10" s="309">
        <f>ADD23D!M13</f>
        <v>2.5664251207729467E-5</v>
      </c>
      <c r="O10" s="309">
        <f>ADD23D!N13</f>
        <v>2.8538812785388127E-5</v>
      </c>
      <c r="P10" s="309">
        <f>ADD23D!O13</f>
        <v>2.8882861161342173E-5</v>
      </c>
      <c r="Q10" s="309">
        <f>ADD23D!P13</f>
        <v>2.1872265966754158E-5</v>
      </c>
      <c r="R10" s="309">
        <f>ADD23D!Q13</f>
        <v>3.0104101926662523E-5</v>
      </c>
      <c r="S10" s="309">
        <f>ADD23D!R13</f>
        <v>3.8580246913580246E-5</v>
      </c>
      <c r="T10" s="309">
        <f>ADD23D!S13</f>
        <v>3.2552083333333333E-5</v>
      </c>
      <c r="U10" s="309">
        <f>ADD23D!T13</f>
        <v>2.7777777777777776E-5</v>
      </c>
      <c r="V10" s="309">
        <f>ADD23D!U13</f>
        <v>2.7777777777777776E-5</v>
      </c>
      <c r="W10" s="309">
        <f>ADD23D!V13</f>
        <v>2.7777777777777776E-5</v>
      </c>
      <c r="X10" s="309">
        <f>ADD23D!W13</f>
        <v>2.7777777777777776E-5</v>
      </c>
      <c r="Y10" s="309">
        <f>ADD23D!X13</f>
        <v>2.7777777777777776E-5</v>
      </c>
      <c r="Z10" s="309">
        <f>ADD23D!Y13</f>
        <v>2.7777777777777776E-5</v>
      </c>
      <c r="AA10" s="309">
        <f>ADD23D!Z13</f>
        <v>2.7777777777777776E-5</v>
      </c>
      <c r="AB10" s="309">
        <f>ADD23D!AA13</f>
        <v>2.7777777777777776E-5</v>
      </c>
      <c r="AC10" s="309">
        <f>ADD23D!AB13</f>
        <v>2.7777777777777776E-5</v>
      </c>
      <c r="AD10" s="310">
        <f>ADD23D!AC13</f>
        <v>2.7777777777777776E-5</v>
      </c>
      <c r="AE10" s="44"/>
      <c r="AF10" s="47" t="s">
        <v>535</v>
      </c>
      <c r="AG10" s="355"/>
      <c r="AH10" s="47"/>
      <c r="AI10" s="44"/>
      <c r="AJ10" s="44"/>
      <c r="AK10" s="19" t="str">
        <f>B$10</f>
        <v>Severe water supply interruptions </v>
      </c>
      <c r="AL10" s="21" t="str">
        <f t="shared" ref="AL10:AO10" si="0">C$10</f>
        <v>PR24_SWSI</v>
      </c>
      <c r="AM10" s="311" t="str">
        <f t="shared" si="0"/>
        <v>PR24_SWSI_AFW</v>
      </c>
      <c r="AN10" s="312" t="str">
        <f t="shared" si="0"/>
        <v>Time</v>
      </c>
      <c r="AO10" s="313">
        <f t="shared" si="0"/>
        <v>0</v>
      </c>
      <c r="AP10" s="309" t="str">
        <f>ADD23D!AN13</f>
        <v>ADD23D_65_PR24</v>
      </c>
      <c r="AQ10" s="309" t="str">
        <f>ADD23D!AO13</f>
        <v>ADD23D_65_PR24</v>
      </c>
      <c r="AR10" s="309" t="str">
        <f>ADD23D!AP13</f>
        <v>ADD23D_65_PR24</v>
      </c>
      <c r="AS10" s="309" t="str">
        <f>ADD23D!AQ13</f>
        <v>ADD23D_65_PR24</v>
      </c>
      <c r="AT10" s="309" t="str">
        <f>ADD23D!AR13</f>
        <v>ADD23D_65_PR24</v>
      </c>
      <c r="AU10" s="309" t="str">
        <f>ADD23D!AS13</f>
        <v>ADD23D_65_PR24</v>
      </c>
      <c r="AV10" s="309" t="str">
        <f>ADD23D!AT13</f>
        <v>ADD23D_65_PR24</v>
      </c>
      <c r="AW10" s="309" t="str">
        <f>ADD23D!AU13</f>
        <v>ADD23D_65_PR24</v>
      </c>
      <c r="AX10" s="309" t="str">
        <f>ADD23D!AV13</f>
        <v>ADD23D_65_PR24</v>
      </c>
      <c r="AY10" s="309" t="str">
        <f>ADD23D!AW13</f>
        <v>ADD23D_65_PR24</v>
      </c>
      <c r="AZ10" s="309" t="str">
        <f>ADD23D!AX13</f>
        <v>ADD23D_65_PR24</v>
      </c>
      <c r="BA10" s="309" t="str">
        <f>ADD23D!AY13</f>
        <v>ADD23D_65_PR24</v>
      </c>
      <c r="BB10" s="309" t="str">
        <f>ADD23D!AZ13</f>
        <v>ADD23D_65_PR24</v>
      </c>
      <c r="BC10" s="309" t="str">
        <f>ADD23D!BA13</f>
        <v>ADD23D_65_PR24</v>
      </c>
      <c r="BD10" s="309" t="str">
        <f>ADD23D!BB13</f>
        <v>ADD23D_65_PR24</v>
      </c>
      <c r="BE10" s="309" t="str">
        <f>ADD23D!BC13</f>
        <v>ADD23D_65_PR24</v>
      </c>
      <c r="BF10" s="309" t="str">
        <f>ADD23D!BD13</f>
        <v>ADD23D_65_PR24</v>
      </c>
      <c r="BG10" s="309" t="str">
        <f>ADD23D!BE13</f>
        <v>ADD23D_65_PR24</v>
      </c>
      <c r="BH10" s="309" t="str">
        <f>ADD23D!BF13</f>
        <v>ADD23D_65_PR24</v>
      </c>
      <c r="BI10" s="309" t="str">
        <f>ADD23D!BG13</f>
        <v>ADD23D_65_PR24</v>
      </c>
      <c r="BJ10" s="309" t="str">
        <f>ADD23D!BH13</f>
        <v>ADD23D_65_PR24</v>
      </c>
      <c r="BK10" s="309" t="str">
        <f>ADD23D!BI13</f>
        <v>ADD23D_65_PR24</v>
      </c>
      <c r="BL10" s="309" t="str">
        <f>ADD23D!BJ13</f>
        <v>ADD23D_65_PR24</v>
      </c>
      <c r="BM10" s="310" t="str">
        <f>ADD23D!BK13</f>
        <v>ADD23D_65_PR24</v>
      </c>
    </row>
    <row r="11" spans="1:65" ht="57.75" customHeight="1">
      <c r="A11" s="44"/>
      <c r="B11" s="67"/>
      <c r="C11" s="44"/>
      <c r="D11" s="44"/>
      <c r="E11" s="188"/>
      <c r="F11" s="44"/>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44"/>
      <c r="AF11" s="44"/>
      <c r="AG11" s="44"/>
      <c r="AH11" s="44"/>
      <c r="AI11" s="44"/>
      <c r="AJ11" s="44"/>
      <c r="AK11" s="67"/>
      <c r="AL11" s="223"/>
      <c r="AM11" s="110"/>
      <c r="AN11" s="110"/>
      <c r="AO11" s="44"/>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row>
  </sheetData>
  <mergeCells count="16">
    <mergeCell ref="AP6:BM6"/>
    <mergeCell ref="AK2:AP2"/>
    <mergeCell ref="B4:AH4"/>
    <mergeCell ref="B6:B7"/>
    <mergeCell ref="C6:C7"/>
    <mergeCell ref="D6:D7"/>
    <mergeCell ref="E6:E7"/>
    <mergeCell ref="F6:F7"/>
    <mergeCell ref="G6:AD6"/>
    <mergeCell ref="AF6:AF7"/>
    <mergeCell ref="AH6:AH7"/>
    <mergeCell ref="AK6:AK7"/>
    <mergeCell ref="AL6:AL7"/>
    <mergeCell ref="AM6:AM7"/>
    <mergeCell ref="AN6:AN7"/>
    <mergeCell ref="AO6:AO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C5DF1-FEE5-4DE9-928D-60D623CEBEAB}">
  <sheetPr>
    <tabColor rgb="FF0071CE"/>
  </sheetPr>
  <dimension ref="A2:BN13"/>
  <sheetViews>
    <sheetView zoomScale="70" zoomScaleNormal="70" workbookViewId="0">
      <selection activeCell="G14" sqref="G14"/>
    </sheetView>
  </sheetViews>
  <sheetFormatPr defaultColWidth="23.5" defaultRowHeight="14.25"/>
  <cols>
    <col min="1" max="1" width="11.875" style="32" customWidth="1"/>
    <col min="2" max="2" width="46.75" style="32" customWidth="1"/>
    <col min="3" max="3" width="20" style="32" customWidth="1"/>
    <col min="4" max="4" width="22.125" style="32" customWidth="1"/>
    <col min="5" max="5" width="21.375" style="32" customWidth="1"/>
    <col min="6" max="6" width="6.625" style="32" customWidth="1"/>
    <col min="7" max="30" width="13.375" style="32" customWidth="1"/>
    <col min="31" max="31" width="2.625" style="32" customWidth="1"/>
    <col min="32" max="32" width="10.125" style="32" customWidth="1"/>
    <col min="33" max="33" width="2.625" style="32" customWidth="1"/>
    <col min="34" max="35" width="10" style="32" customWidth="1"/>
    <col min="36" max="36" width="3.625" style="32" customWidth="1"/>
    <col min="37" max="37" width="40.25" style="32" customWidth="1"/>
    <col min="38" max="40" width="18.125" style="32" customWidth="1"/>
    <col min="41" max="41" width="5.625" style="32" customWidth="1"/>
    <col min="42" max="55" width="14.375" style="32" bestFit="1" customWidth="1"/>
    <col min="56" max="56" width="15.625" style="32" customWidth="1"/>
    <col min="57" max="65" width="14.375" style="32" bestFit="1" customWidth="1"/>
    <col min="66" max="16384" width="23.5" style="32"/>
  </cols>
  <sheetData>
    <row r="2" spans="1:66" ht="20.25" customHeight="1">
      <c r="A2" s="205"/>
      <c r="B2" s="206" t="s">
        <v>536</v>
      </c>
      <c r="C2" s="232"/>
      <c r="D2" s="232"/>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I2" s="205"/>
      <c r="AJ2" s="205"/>
      <c r="AK2" s="439" t="s">
        <v>96</v>
      </c>
      <c r="AL2" s="457"/>
      <c r="AM2" s="226"/>
      <c r="AN2" s="226"/>
      <c r="AO2" s="226"/>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6" ht="20.25" customHeight="1">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6" ht="37.5" customHeight="1">
      <c r="A4" s="161"/>
      <c r="B4" s="440" t="s">
        <v>537</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245"/>
      <c r="AJ4" s="161"/>
      <c r="AK4" s="440" t="str">
        <f>B4</f>
        <v>Outcome performance from base expenditure - Severe water supply interruptions common PC</v>
      </c>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L4" s="457"/>
      <c r="BM4" s="457"/>
    </row>
    <row r="5" spans="1:66" ht="20.25" customHeight="1" thickBot="1">
      <c r="A5" s="161"/>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10"/>
      <c r="AF5" s="210"/>
      <c r="AG5" s="210"/>
      <c r="AH5" s="207"/>
      <c r="AI5" s="207"/>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row>
    <row r="6" spans="1:66" ht="29.25" customHeight="1" thickBot="1">
      <c r="A6" s="161"/>
      <c r="B6" s="437" t="s">
        <v>97</v>
      </c>
      <c r="C6" s="441" t="s">
        <v>98</v>
      </c>
      <c r="D6" s="441" t="s">
        <v>99</v>
      </c>
      <c r="E6" s="438" t="s">
        <v>100</v>
      </c>
      <c r="F6" s="438" t="s">
        <v>101</v>
      </c>
      <c r="G6" s="442" t="s">
        <v>102</v>
      </c>
      <c r="H6" s="458"/>
      <c r="I6" s="458"/>
      <c r="J6" s="458"/>
      <c r="K6" s="458"/>
      <c r="L6" s="458"/>
      <c r="M6" s="458"/>
      <c r="N6" s="458"/>
      <c r="O6" s="458"/>
      <c r="P6" s="458"/>
      <c r="Q6" s="458"/>
      <c r="R6" s="458"/>
      <c r="S6" s="458"/>
      <c r="T6" s="458"/>
      <c r="U6" s="458"/>
      <c r="V6" s="458"/>
      <c r="W6" s="458"/>
      <c r="X6" s="458"/>
      <c r="Y6" s="458"/>
      <c r="Z6" s="458"/>
      <c r="AA6" s="458"/>
      <c r="AB6" s="458"/>
      <c r="AC6" s="458"/>
      <c r="AD6" s="459"/>
      <c r="AE6" s="88"/>
      <c r="AF6" s="444" t="s">
        <v>103</v>
      </c>
      <c r="AG6" s="88"/>
      <c r="AH6" s="444" t="s">
        <v>104</v>
      </c>
      <c r="AI6" s="89"/>
      <c r="AJ6" s="58"/>
      <c r="AK6" s="437" t="s">
        <v>97</v>
      </c>
      <c r="AL6" s="438" t="s">
        <v>98</v>
      </c>
      <c r="AM6" s="441" t="s">
        <v>99</v>
      </c>
      <c r="AN6" s="441" t="s">
        <v>100</v>
      </c>
      <c r="AO6" s="441" t="s">
        <v>101</v>
      </c>
      <c r="AP6" s="442" t="s">
        <v>102</v>
      </c>
      <c r="AQ6" s="458"/>
      <c r="AR6" s="458"/>
      <c r="AS6" s="458"/>
      <c r="AT6" s="458"/>
      <c r="AU6" s="458"/>
      <c r="AV6" s="458"/>
      <c r="AW6" s="458"/>
      <c r="AX6" s="458"/>
      <c r="AY6" s="458"/>
      <c r="AZ6" s="458"/>
      <c r="BA6" s="458"/>
      <c r="BB6" s="458"/>
      <c r="BC6" s="458"/>
      <c r="BD6" s="458"/>
      <c r="BE6" s="458"/>
      <c r="BF6" s="458"/>
      <c r="BG6" s="458"/>
      <c r="BH6" s="458"/>
      <c r="BI6" s="458"/>
      <c r="BJ6" s="458"/>
      <c r="BK6" s="458"/>
      <c r="BL6" s="458"/>
      <c r="BM6" s="459"/>
      <c r="BN6" s="56"/>
    </row>
    <row r="7" spans="1:66" ht="22.5" customHeight="1" thickBot="1">
      <c r="A7" s="161"/>
      <c r="B7" s="460"/>
      <c r="C7" s="461"/>
      <c r="D7" s="461"/>
      <c r="E7" s="462"/>
      <c r="F7" s="462"/>
      <c r="G7" s="31" t="s">
        <v>105</v>
      </c>
      <c r="H7" s="31" t="s">
        <v>106</v>
      </c>
      <c r="I7" s="31" t="s">
        <v>107</v>
      </c>
      <c r="J7" s="31" t="s">
        <v>108</v>
      </c>
      <c r="K7" s="31" t="s">
        <v>109</v>
      </c>
      <c r="L7" s="31" t="s">
        <v>110</v>
      </c>
      <c r="M7" s="31" t="s">
        <v>111</v>
      </c>
      <c r="N7" s="31" t="s">
        <v>112</v>
      </c>
      <c r="O7" s="31" t="s">
        <v>113</v>
      </c>
      <c r="P7" s="31" t="s">
        <v>114</v>
      </c>
      <c r="Q7" s="31" t="s">
        <v>115</v>
      </c>
      <c r="R7" s="31" t="s">
        <v>116</v>
      </c>
      <c r="S7" s="31" t="s">
        <v>117</v>
      </c>
      <c r="T7" s="31" t="s">
        <v>118</v>
      </c>
      <c r="U7" s="31" t="s">
        <v>119</v>
      </c>
      <c r="V7" s="31" t="s">
        <v>120</v>
      </c>
      <c r="W7" s="31" t="s">
        <v>121</v>
      </c>
      <c r="X7" s="31" t="s">
        <v>122</v>
      </c>
      <c r="Y7" s="31" t="s">
        <v>123</v>
      </c>
      <c r="Z7" s="31" t="s">
        <v>124</v>
      </c>
      <c r="AA7" s="31" t="s">
        <v>125</v>
      </c>
      <c r="AB7" s="31" t="s">
        <v>126</v>
      </c>
      <c r="AC7" s="31" t="s">
        <v>127</v>
      </c>
      <c r="AD7" s="28" t="s">
        <v>128</v>
      </c>
      <c r="AE7" s="88"/>
      <c r="AF7" s="464"/>
      <c r="AG7" s="88"/>
      <c r="AH7" s="464"/>
      <c r="AI7" s="89"/>
      <c r="AJ7" s="58"/>
      <c r="AK7" s="460"/>
      <c r="AL7" s="462"/>
      <c r="AM7" s="461"/>
      <c r="AN7" s="461"/>
      <c r="AO7" s="461"/>
      <c r="AP7" s="31" t="s">
        <v>105</v>
      </c>
      <c r="AQ7" s="31" t="s">
        <v>106</v>
      </c>
      <c r="AR7" s="31" t="s">
        <v>107</v>
      </c>
      <c r="AS7" s="31" t="s">
        <v>108</v>
      </c>
      <c r="AT7" s="31" t="s">
        <v>109</v>
      </c>
      <c r="AU7" s="31" t="s">
        <v>110</v>
      </c>
      <c r="AV7" s="31" t="s">
        <v>111</v>
      </c>
      <c r="AW7" s="31" t="s">
        <v>112</v>
      </c>
      <c r="AX7" s="31" t="s">
        <v>113</v>
      </c>
      <c r="AY7" s="31" t="s">
        <v>114</v>
      </c>
      <c r="AZ7" s="31" t="s">
        <v>115</v>
      </c>
      <c r="BA7" s="31" t="s">
        <v>116</v>
      </c>
      <c r="BB7" s="31" t="s">
        <v>117</v>
      </c>
      <c r="BC7" s="31" t="s">
        <v>118</v>
      </c>
      <c r="BD7" s="31" t="s">
        <v>119</v>
      </c>
      <c r="BE7" s="31" t="s">
        <v>120</v>
      </c>
      <c r="BF7" s="31" t="s">
        <v>121</v>
      </c>
      <c r="BG7" s="31" t="s">
        <v>122</v>
      </c>
      <c r="BH7" s="31" t="s">
        <v>123</v>
      </c>
      <c r="BI7" s="31" t="s">
        <v>124</v>
      </c>
      <c r="BJ7" s="31" t="s">
        <v>125</v>
      </c>
      <c r="BK7" s="31" t="s">
        <v>126</v>
      </c>
      <c r="BL7" s="31" t="s">
        <v>127</v>
      </c>
      <c r="BM7" s="28" t="s">
        <v>128</v>
      </c>
      <c r="BN7" s="56"/>
    </row>
    <row r="8" spans="1:66" ht="22.5" customHeight="1">
      <c r="A8" s="161"/>
    </row>
    <row r="9" spans="1:66" ht="20.25" customHeight="1" thickBot="1">
      <c r="A9" s="161"/>
    </row>
    <row r="10" spans="1:66" ht="50.25" customHeight="1" thickBot="1">
      <c r="A10" s="315"/>
      <c r="B10" s="23" t="s">
        <v>532</v>
      </c>
      <c r="C10" s="316"/>
      <c r="D10" s="316"/>
      <c r="E10" s="316"/>
      <c r="F10" s="316"/>
      <c r="G10" s="209"/>
      <c r="H10" s="209"/>
      <c r="I10" s="209"/>
      <c r="J10" s="209"/>
      <c r="K10" s="209"/>
      <c r="L10" s="209"/>
      <c r="M10" s="317"/>
      <c r="N10" s="317"/>
      <c r="O10" s="317"/>
      <c r="P10" s="317"/>
      <c r="Q10" s="317"/>
      <c r="R10" s="317"/>
      <c r="S10" s="317"/>
      <c r="T10" s="317"/>
      <c r="U10" s="317"/>
      <c r="V10" s="317"/>
      <c r="W10" s="317"/>
      <c r="X10" s="317"/>
      <c r="Y10" s="317"/>
      <c r="Z10" s="317"/>
      <c r="AA10" s="317"/>
      <c r="AB10" s="317"/>
      <c r="AC10" s="317"/>
      <c r="AD10" s="317"/>
      <c r="AE10" s="318"/>
      <c r="AF10" s="319"/>
      <c r="AG10" s="318"/>
      <c r="AH10" s="319"/>
      <c r="AI10" s="207"/>
      <c r="AJ10" s="320"/>
      <c r="AK10" s="23" t="s">
        <v>532</v>
      </c>
      <c r="AL10" s="316"/>
      <c r="AM10" s="316"/>
      <c r="AN10" s="316"/>
      <c r="AO10" s="316"/>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row>
    <row r="11" spans="1:66" ht="50.25" customHeight="1">
      <c r="A11" s="315"/>
      <c r="B11" s="19" t="str">
        <f>ADD23A!B$10</f>
        <v>Severe water supply interruptions </v>
      </c>
      <c r="C11" s="63" t="str">
        <f>ADD23A!C$10</f>
        <v>PR24_SWSI</v>
      </c>
      <c r="D11" s="62" t="str">
        <f>ADD23A!D$10</f>
        <v>PR24_SWSI_AFW</v>
      </c>
      <c r="E11" s="64" t="str">
        <f>ADD23A!E$10</f>
        <v>Time</v>
      </c>
      <c r="F11" s="94">
        <f>ADD23A!F$10</f>
        <v>0</v>
      </c>
      <c r="G11" s="416">
        <v>3.4722222222222222E-5</v>
      </c>
      <c r="H11" s="416">
        <v>3.4722222222222222E-5</v>
      </c>
      <c r="I11" s="416">
        <v>3.4722222222222222E-5</v>
      </c>
      <c r="J11" s="416">
        <v>3.4722222222222222E-5</v>
      </c>
      <c r="K11" s="416">
        <v>3.4722222222222222E-5</v>
      </c>
      <c r="L11" s="416">
        <v>2.3148148148148147E-5</v>
      </c>
      <c r="M11" s="416">
        <v>1.1574074074074073E-5</v>
      </c>
      <c r="N11" s="416">
        <v>2.3148148148148147E-5</v>
      </c>
      <c r="O11" s="416">
        <v>2.3148148148148147E-5</v>
      </c>
      <c r="P11" s="416">
        <v>2.3148148148148147E-5</v>
      </c>
      <c r="Q11" s="416">
        <v>2.3148148148148147E-5</v>
      </c>
      <c r="R11" s="416">
        <v>3.4722222222222222E-5</v>
      </c>
      <c r="S11" s="416">
        <v>3.4722222222222222E-5</v>
      </c>
      <c r="T11" s="416">
        <v>3.4722222222222222E-5</v>
      </c>
      <c r="U11" s="416">
        <v>2.3148148148148147E-5</v>
      </c>
      <c r="V11" s="416">
        <v>2.3148148148148147E-5</v>
      </c>
      <c r="W11" s="416">
        <v>2.3148148148148147E-5</v>
      </c>
      <c r="X11" s="416">
        <v>2.3148148148148147E-5</v>
      </c>
      <c r="Y11" s="416">
        <v>2.3148148148148147E-5</v>
      </c>
      <c r="Z11" s="416">
        <v>2.3148148148148147E-5</v>
      </c>
      <c r="AA11" s="416">
        <v>2.3148148148148147E-5</v>
      </c>
      <c r="AB11" s="416">
        <v>2.3148148148148147E-5</v>
      </c>
      <c r="AC11" s="416">
        <v>2.3148148148148147E-5</v>
      </c>
      <c r="AD11" s="417">
        <v>2.3148148148148147E-5</v>
      </c>
      <c r="AE11" s="210"/>
      <c r="AF11" s="47" t="s">
        <v>538</v>
      </c>
      <c r="AG11" s="240"/>
      <c r="AH11" s="47"/>
      <c r="AI11" s="208"/>
      <c r="AJ11" s="34"/>
      <c r="AK11" s="323" t="str">
        <f>ADD23A!B$10</f>
        <v>Severe water supply interruptions </v>
      </c>
      <c r="AL11" s="324" t="str">
        <f>ADD23A!C$10</f>
        <v>PR24_SWSI</v>
      </c>
      <c r="AM11" s="62" t="str">
        <f>ADD23A!D$10</f>
        <v>PR24_SWSI_AFW</v>
      </c>
      <c r="AN11" s="62" t="str">
        <f>ADD23A!E$10</f>
        <v>Time</v>
      </c>
      <c r="AO11" s="94">
        <f>ADD23A!F$10</f>
        <v>0</v>
      </c>
      <c r="AP11" s="321" t="s">
        <v>539</v>
      </c>
      <c r="AQ11" s="321" t="s">
        <v>539</v>
      </c>
      <c r="AR11" s="321" t="s">
        <v>539</v>
      </c>
      <c r="AS11" s="321" t="s">
        <v>539</v>
      </c>
      <c r="AT11" s="321" t="s">
        <v>539</v>
      </c>
      <c r="AU11" s="321" t="s">
        <v>539</v>
      </c>
      <c r="AV11" s="321" t="s">
        <v>539</v>
      </c>
      <c r="AW11" s="321" t="s">
        <v>539</v>
      </c>
      <c r="AX11" s="321" t="s">
        <v>539</v>
      </c>
      <c r="AY11" s="321" t="s">
        <v>539</v>
      </c>
      <c r="AZ11" s="321" t="s">
        <v>539</v>
      </c>
      <c r="BA11" s="321" t="s">
        <v>539</v>
      </c>
      <c r="BB11" s="321" t="s">
        <v>539</v>
      </c>
      <c r="BC11" s="321" t="s">
        <v>539</v>
      </c>
      <c r="BD11" s="321" t="s">
        <v>539</v>
      </c>
      <c r="BE11" s="321" t="s">
        <v>539</v>
      </c>
      <c r="BF11" s="321" t="s">
        <v>539</v>
      </c>
      <c r="BG11" s="321" t="s">
        <v>539</v>
      </c>
      <c r="BH11" s="321" t="s">
        <v>539</v>
      </c>
      <c r="BI11" s="321" t="s">
        <v>539</v>
      </c>
      <c r="BJ11" s="321" t="s">
        <v>539</v>
      </c>
      <c r="BK11" s="321" t="s">
        <v>539</v>
      </c>
      <c r="BL11" s="321" t="s">
        <v>539</v>
      </c>
      <c r="BM11" s="322" t="s">
        <v>539</v>
      </c>
    </row>
    <row r="12" spans="1:66" ht="20.25" customHeight="1">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row>
    <row r="13" spans="1:66" ht="20.25" customHeight="1">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row>
  </sheetData>
  <mergeCells count="17">
    <mergeCell ref="AM6:AM7"/>
    <mergeCell ref="AN6:AN7"/>
    <mergeCell ref="AO6:AO7"/>
    <mergeCell ref="AK2:AL2"/>
    <mergeCell ref="B4:AH4"/>
    <mergeCell ref="AK4:BM4"/>
    <mergeCell ref="B6:B7"/>
    <mergeCell ref="C6:C7"/>
    <mergeCell ref="D6:D7"/>
    <mergeCell ref="E6:E7"/>
    <mergeCell ref="F6:F7"/>
    <mergeCell ref="G6:AD6"/>
    <mergeCell ref="AF6:AF7"/>
    <mergeCell ref="AP6:BM6"/>
    <mergeCell ref="AH6:AH7"/>
    <mergeCell ref="AK6:AK7"/>
    <mergeCell ref="AL6:AL7"/>
  </mergeCells>
  <phoneticPr fontId="4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D0179-C5F8-4FF9-A231-B5A904D4448B}">
  <sheetPr>
    <tabColor rgb="FF0071CE"/>
  </sheetPr>
  <dimension ref="A2:BI11"/>
  <sheetViews>
    <sheetView topLeftCell="U1" zoomScale="60" zoomScaleNormal="60" workbookViewId="0">
      <selection activeCell="W35" sqref="W35"/>
    </sheetView>
  </sheetViews>
  <sheetFormatPr defaultColWidth="8.625" defaultRowHeight="14.25"/>
  <cols>
    <col min="1" max="1" width="9.5" style="32" customWidth="1"/>
    <col min="2" max="2" width="53.625" style="32" customWidth="1"/>
    <col min="3" max="3" width="18.75" style="32" customWidth="1"/>
    <col min="4" max="4" width="22.75" style="32" customWidth="1"/>
    <col min="5" max="5" width="18.375" style="32" customWidth="1"/>
    <col min="6" max="6" width="8.25" style="32" customWidth="1"/>
    <col min="7" max="8" width="12.125" style="32" customWidth="1"/>
    <col min="9" max="9" width="11.125" style="32" customWidth="1"/>
    <col min="10" max="20" width="12.125" style="32" customWidth="1"/>
    <col min="21" max="21" width="53.625" style="32" customWidth="1"/>
    <col min="22" max="22" width="18.75" style="32" customWidth="1"/>
    <col min="23" max="23" width="22.75" style="32" customWidth="1"/>
    <col min="24" max="25" width="12.125" style="32" customWidth="1"/>
    <col min="26" max="26" width="11.125" style="32" customWidth="1"/>
    <col min="27" max="36" width="12.125" style="32" customWidth="1"/>
    <col min="37" max="37" width="3.625" style="32" customWidth="1"/>
    <col min="38" max="38" width="11.75" style="32" customWidth="1"/>
    <col min="39" max="39" width="2.125" style="32" customWidth="1"/>
    <col min="40" max="40" width="10.75" style="32" customWidth="1"/>
    <col min="41" max="42" width="6.375" style="32" customWidth="1"/>
    <col min="43" max="43" width="46.5" style="32" customWidth="1"/>
    <col min="44" max="44" width="22.25" style="32" customWidth="1"/>
    <col min="45" max="45" width="23" style="32" customWidth="1"/>
    <col min="46" max="46" width="17.875" style="32" customWidth="1"/>
    <col min="47" max="47" width="6.875" style="32" customWidth="1"/>
    <col min="48" max="60" width="26.5" style="32" customWidth="1"/>
    <col min="61" max="61" width="24.25" style="32" customWidth="1"/>
    <col min="62" max="16384" width="8.625" style="32"/>
  </cols>
  <sheetData>
    <row r="2" spans="1:61" ht="20.25" customHeight="1">
      <c r="A2" s="205"/>
      <c r="B2" s="206" t="s">
        <v>540</v>
      </c>
      <c r="C2" s="232"/>
      <c r="D2" s="232"/>
      <c r="E2" s="233"/>
      <c r="F2" s="233"/>
      <c r="G2" s="233"/>
      <c r="H2" s="233"/>
      <c r="I2" s="205"/>
      <c r="U2" s="206" t="s">
        <v>540</v>
      </c>
      <c r="V2" s="232"/>
      <c r="W2" s="232"/>
      <c r="X2" s="233"/>
      <c r="Y2" s="233"/>
      <c r="Z2" s="205"/>
      <c r="AL2" s="205"/>
      <c r="AM2" s="205"/>
      <c r="AN2" s="205"/>
      <c r="AQ2" s="439" t="s">
        <v>96</v>
      </c>
      <c r="AR2" s="457"/>
      <c r="AS2" s="457"/>
      <c r="AT2" s="457"/>
      <c r="AU2" s="457"/>
      <c r="AV2" s="457"/>
      <c r="AW2" s="205"/>
    </row>
    <row r="3" spans="1:61" ht="20.25" customHeight="1">
      <c r="A3" s="205"/>
      <c r="B3" s="225" t="str">
        <f ca="1">INDIRECT("Validation!B5")</f>
        <v>Affinity Water</v>
      </c>
      <c r="C3" s="162"/>
      <c r="D3" s="162"/>
      <c r="E3" s="162"/>
      <c r="F3" s="162"/>
      <c r="G3" s="162"/>
      <c r="H3" s="162"/>
      <c r="I3" s="205"/>
      <c r="J3" s="205"/>
      <c r="K3" s="205"/>
      <c r="L3" s="205"/>
      <c r="M3" s="205"/>
      <c r="N3" s="205"/>
      <c r="O3" s="205"/>
      <c r="P3" s="205"/>
      <c r="Q3" s="205"/>
      <c r="R3" s="205"/>
      <c r="S3" s="205"/>
      <c r="T3" s="205"/>
      <c r="U3" s="225" t="str">
        <f ca="1">INDIRECT("Validation!B5")</f>
        <v>Affinity Water</v>
      </c>
      <c r="V3" s="162"/>
      <c r="W3" s="162"/>
      <c r="X3" s="162"/>
      <c r="Y3" s="162"/>
      <c r="Z3" s="205"/>
      <c r="AA3" s="205"/>
      <c r="AB3" s="205"/>
      <c r="AC3" s="205"/>
      <c r="AD3" s="205"/>
      <c r="AE3" s="205"/>
      <c r="AF3" s="205"/>
      <c r="AG3" s="205"/>
      <c r="AH3" s="205"/>
      <c r="AI3" s="205"/>
      <c r="AJ3" s="205"/>
      <c r="AK3" s="205"/>
      <c r="AL3" s="205"/>
      <c r="AM3" s="205"/>
      <c r="AN3" s="205"/>
      <c r="AP3" s="205"/>
      <c r="AQ3" s="234"/>
      <c r="AR3" s="234"/>
      <c r="AS3" s="234"/>
      <c r="AT3" s="234"/>
      <c r="AU3" s="234"/>
      <c r="AV3" s="205"/>
      <c r="AW3" s="205"/>
    </row>
    <row r="4" spans="1:61" ht="20.25" customHeight="1">
      <c r="A4" s="161"/>
      <c r="B4" s="440" t="s">
        <v>23</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P4" s="161"/>
      <c r="AQ4" s="440" t="str">
        <f>B4</f>
        <v>Outcome performance from enhancement expenditure - Severe water supply interruptions common PC</v>
      </c>
      <c r="AR4" s="457"/>
      <c r="AS4" s="457"/>
      <c r="AT4" s="457"/>
      <c r="AU4" s="457"/>
      <c r="AV4" s="457"/>
      <c r="AW4" s="457"/>
      <c r="AX4" s="457"/>
      <c r="AY4" s="457"/>
      <c r="AZ4" s="457"/>
      <c r="BA4" s="457"/>
      <c r="BB4" s="457"/>
      <c r="BC4" s="457"/>
      <c r="BD4" s="457"/>
      <c r="BE4" s="457"/>
      <c r="BF4" s="457"/>
      <c r="BG4" s="457"/>
      <c r="BH4" s="457"/>
      <c r="BI4" s="457"/>
    </row>
    <row r="5" spans="1:61" ht="20.25" customHeight="1" thickBot="1">
      <c r="A5" s="161"/>
      <c r="E5" s="236"/>
      <c r="F5" s="236"/>
      <c r="G5" s="236"/>
      <c r="H5" s="236"/>
      <c r="I5" s="210"/>
      <c r="J5" s="161"/>
      <c r="K5" s="161"/>
      <c r="L5" s="161"/>
      <c r="M5" s="161"/>
      <c r="N5" s="161"/>
      <c r="O5" s="161"/>
      <c r="P5" s="161"/>
      <c r="Q5" s="161"/>
      <c r="R5" s="161"/>
      <c r="S5" s="161"/>
      <c r="T5" s="161"/>
      <c r="X5" s="236"/>
      <c r="Y5" s="236"/>
      <c r="Z5" s="210"/>
      <c r="AA5" s="161"/>
      <c r="AB5" s="161"/>
      <c r="AC5" s="161"/>
      <c r="AD5" s="161"/>
      <c r="AE5" s="161"/>
      <c r="AF5" s="161"/>
      <c r="AG5" s="161"/>
      <c r="AH5" s="161"/>
      <c r="AI5" s="161"/>
      <c r="AJ5" s="161"/>
      <c r="AK5" s="161"/>
      <c r="AL5" s="210"/>
      <c r="AM5" s="210"/>
      <c r="AN5" s="207"/>
      <c r="AP5" s="161"/>
      <c r="AQ5" s="237"/>
      <c r="AR5" s="237"/>
      <c r="AS5" s="237"/>
      <c r="AT5" s="237"/>
      <c r="AU5" s="237"/>
      <c r="AV5" s="161"/>
      <c r="AW5" s="161"/>
    </row>
    <row r="6" spans="1:61" s="33" customFormat="1" ht="47.25" customHeight="1" thickBot="1">
      <c r="A6" s="34"/>
      <c r="B6" s="437" t="s">
        <v>97</v>
      </c>
      <c r="C6" s="441" t="s">
        <v>98</v>
      </c>
      <c r="D6" s="441" t="s">
        <v>99</v>
      </c>
      <c r="E6" s="438" t="s">
        <v>100</v>
      </c>
      <c r="F6" s="438" t="s">
        <v>101</v>
      </c>
      <c r="G6" s="445" t="s">
        <v>185</v>
      </c>
      <c r="H6" s="446"/>
      <c r="I6" s="446"/>
      <c r="J6" s="446"/>
      <c r="K6" s="446"/>
      <c r="L6" s="446"/>
      <c r="M6" s="446"/>
      <c r="N6" s="446"/>
      <c r="O6" s="446"/>
      <c r="P6" s="446"/>
      <c r="Q6" s="446"/>
      <c r="R6" s="446"/>
      <c r="S6" s="447"/>
      <c r="T6" s="88"/>
      <c r="U6" s="437" t="s">
        <v>97</v>
      </c>
      <c r="V6" s="441" t="s">
        <v>98</v>
      </c>
      <c r="W6" s="441" t="s">
        <v>99</v>
      </c>
      <c r="X6" s="445" t="s">
        <v>186</v>
      </c>
      <c r="Y6" s="446"/>
      <c r="Z6" s="446"/>
      <c r="AA6" s="446"/>
      <c r="AB6" s="446"/>
      <c r="AC6" s="446"/>
      <c r="AD6" s="446"/>
      <c r="AE6" s="446"/>
      <c r="AF6" s="446"/>
      <c r="AG6" s="446"/>
      <c r="AH6" s="446"/>
      <c r="AI6" s="446"/>
      <c r="AJ6" s="447"/>
      <c r="AK6" s="58"/>
      <c r="AL6" s="436" t="s">
        <v>103</v>
      </c>
      <c r="AM6" s="88"/>
      <c r="AN6" s="436" t="s">
        <v>104</v>
      </c>
      <c r="AO6" s="56"/>
      <c r="AP6" s="58"/>
      <c r="AQ6" s="437" t="str">
        <f>B6</f>
        <v>Line description</v>
      </c>
      <c r="AR6" s="441" t="s">
        <v>98</v>
      </c>
      <c r="AS6" s="441" t="s">
        <v>99</v>
      </c>
      <c r="AT6" s="438" t="s">
        <v>100</v>
      </c>
      <c r="AU6" s="441" t="s">
        <v>101</v>
      </c>
      <c r="AV6" s="442" t="s">
        <v>102</v>
      </c>
      <c r="AW6" s="458"/>
      <c r="AX6" s="458"/>
      <c r="AY6" s="458"/>
      <c r="AZ6" s="458"/>
      <c r="BA6" s="458"/>
      <c r="BB6" s="458"/>
      <c r="BC6" s="458"/>
      <c r="BD6" s="458"/>
      <c r="BE6" s="458"/>
      <c r="BF6" s="458"/>
      <c r="BG6" s="458"/>
      <c r="BH6" s="459"/>
      <c r="BI6" s="57"/>
    </row>
    <row r="7" spans="1:61" s="33" customFormat="1" ht="20.25" customHeight="1" thickBot="1">
      <c r="A7" s="34"/>
      <c r="B7" s="460"/>
      <c r="C7" s="461"/>
      <c r="D7" s="461"/>
      <c r="E7" s="462"/>
      <c r="F7" s="462"/>
      <c r="G7" s="31" t="s">
        <v>116</v>
      </c>
      <c r="H7" s="31" t="s">
        <v>117</v>
      </c>
      <c r="I7" s="31" t="s">
        <v>118</v>
      </c>
      <c r="J7" s="31" t="s">
        <v>119</v>
      </c>
      <c r="K7" s="31" t="s">
        <v>120</v>
      </c>
      <c r="L7" s="31" t="s">
        <v>121</v>
      </c>
      <c r="M7" s="31" t="s">
        <v>122</v>
      </c>
      <c r="N7" s="31" t="s">
        <v>123</v>
      </c>
      <c r="O7" s="31" t="s">
        <v>124</v>
      </c>
      <c r="P7" s="31" t="s">
        <v>125</v>
      </c>
      <c r="Q7" s="31" t="s">
        <v>126</v>
      </c>
      <c r="R7" s="31" t="s">
        <v>127</v>
      </c>
      <c r="S7" s="28" t="s">
        <v>128</v>
      </c>
      <c r="T7" s="88"/>
      <c r="U7" s="460"/>
      <c r="V7" s="461"/>
      <c r="W7" s="461"/>
      <c r="X7" s="31" t="s">
        <v>116</v>
      </c>
      <c r="Y7" s="31" t="s">
        <v>117</v>
      </c>
      <c r="Z7" s="31" t="s">
        <v>118</v>
      </c>
      <c r="AA7" s="31" t="s">
        <v>119</v>
      </c>
      <c r="AB7" s="31" t="s">
        <v>120</v>
      </c>
      <c r="AC7" s="31" t="s">
        <v>121</v>
      </c>
      <c r="AD7" s="31" t="s">
        <v>122</v>
      </c>
      <c r="AE7" s="31" t="s">
        <v>123</v>
      </c>
      <c r="AF7" s="31" t="s">
        <v>124</v>
      </c>
      <c r="AG7" s="31" t="s">
        <v>125</v>
      </c>
      <c r="AH7" s="31" t="s">
        <v>126</v>
      </c>
      <c r="AI7" s="31" t="s">
        <v>127</v>
      </c>
      <c r="AJ7" s="28" t="s">
        <v>128</v>
      </c>
      <c r="AK7" s="58"/>
      <c r="AL7" s="463"/>
      <c r="AM7" s="88"/>
      <c r="AN7" s="463"/>
      <c r="AO7" s="56"/>
      <c r="AP7" s="58"/>
      <c r="AQ7" s="460"/>
      <c r="AR7" s="461"/>
      <c r="AS7" s="461"/>
      <c r="AT7" s="462"/>
      <c r="AU7" s="461"/>
      <c r="AV7" s="31" t="s">
        <v>116</v>
      </c>
      <c r="AW7" s="31" t="s">
        <v>117</v>
      </c>
      <c r="AX7" s="31" t="s">
        <v>118</v>
      </c>
      <c r="AY7" s="31" t="s">
        <v>119</v>
      </c>
      <c r="AZ7" s="31" t="s">
        <v>120</v>
      </c>
      <c r="BA7" s="31" t="s">
        <v>121</v>
      </c>
      <c r="BB7" s="31" t="s">
        <v>122</v>
      </c>
      <c r="BC7" s="31" t="s">
        <v>123</v>
      </c>
      <c r="BD7" s="31" t="s">
        <v>124</v>
      </c>
      <c r="BE7" s="31" t="s">
        <v>125</v>
      </c>
      <c r="BF7" s="31" t="s">
        <v>126</v>
      </c>
      <c r="BG7" s="31" t="s">
        <v>127</v>
      </c>
      <c r="BH7" s="28" t="s">
        <v>128</v>
      </c>
      <c r="BI7" s="57"/>
    </row>
    <row r="8" spans="1:61" s="33" customFormat="1" ht="20.25" customHeight="1">
      <c r="A8" s="34"/>
      <c r="D8" s="243"/>
      <c r="E8" s="243"/>
      <c r="F8" s="243"/>
      <c r="I8" s="223"/>
      <c r="J8" s="223"/>
      <c r="K8" s="223"/>
      <c r="L8" s="223"/>
      <c r="M8" s="223"/>
      <c r="N8" s="223"/>
      <c r="O8" s="223"/>
      <c r="P8" s="223"/>
      <c r="Q8" s="223"/>
      <c r="R8" s="223"/>
      <c r="S8" s="223"/>
      <c r="T8" s="210"/>
      <c r="W8" s="231"/>
      <c r="Z8" s="223"/>
      <c r="AA8" s="223"/>
      <c r="AB8" s="223"/>
      <c r="AC8" s="223"/>
      <c r="AD8" s="223"/>
      <c r="AE8" s="223"/>
      <c r="AF8" s="223"/>
      <c r="AG8" s="223"/>
      <c r="AH8" s="223"/>
      <c r="AI8" s="223"/>
      <c r="AJ8" s="223"/>
      <c r="AK8" s="34"/>
      <c r="AL8" s="207"/>
      <c r="AM8" s="210"/>
      <c r="AN8" s="207"/>
      <c r="AO8" s="32"/>
      <c r="AP8" s="34"/>
      <c r="AQ8" s="238"/>
      <c r="AR8" s="238"/>
      <c r="AS8" s="238"/>
      <c r="AT8" s="238"/>
      <c r="AU8" s="238"/>
      <c r="AW8" s="34"/>
    </row>
    <row r="9" spans="1:61" s="33" customFormat="1" ht="48" customHeight="1" thickBot="1">
      <c r="A9" s="34"/>
      <c r="B9" s="231"/>
      <c r="C9" s="243"/>
      <c r="D9" s="243"/>
      <c r="E9" s="243"/>
      <c r="F9" s="243"/>
      <c r="G9" s="243"/>
      <c r="H9" s="243"/>
      <c r="I9" s="243"/>
      <c r="J9" s="243"/>
      <c r="K9" s="243"/>
      <c r="L9" s="243"/>
      <c r="M9" s="243"/>
      <c r="N9" s="243"/>
      <c r="O9" s="243"/>
      <c r="P9" s="243"/>
      <c r="Q9" s="243"/>
      <c r="R9" s="243"/>
      <c r="S9" s="228"/>
      <c r="T9" s="208"/>
      <c r="U9" s="231"/>
      <c r="V9" s="231"/>
      <c r="W9" s="231"/>
      <c r="X9" s="243"/>
      <c r="Y9" s="243"/>
      <c r="Z9" s="243"/>
      <c r="AA9" s="243"/>
      <c r="AB9" s="243"/>
      <c r="AC9" s="243"/>
      <c r="AD9" s="243"/>
      <c r="AE9" s="243"/>
      <c r="AF9" s="243"/>
      <c r="AG9" s="243"/>
      <c r="AH9" s="243"/>
      <c r="AI9" s="243"/>
      <c r="AJ9" s="228"/>
      <c r="AK9" s="34"/>
      <c r="AL9" s="38"/>
      <c r="AM9" s="240"/>
      <c r="AN9" s="38"/>
      <c r="AO9" s="38"/>
      <c r="AP9" s="34"/>
      <c r="AQ9" s="238"/>
      <c r="AR9" s="241"/>
      <c r="AS9" s="241"/>
      <c r="AT9" s="241"/>
      <c r="AU9" s="241"/>
      <c r="AV9" s="241"/>
      <c r="AW9" s="228"/>
      <c r="AX9" s="241"/>
      <c r="AY9" s="241"/>
      <c r="AZ9" s="241"/>
      <c r="BA9" s="241"/>
      <c r="BB9" s="241"/>
      <c r="BC9" s="241"/>
      <c r="BD9" s="241"/>
      <c r="BE9" s="241"/>
      <c r="BF9" s="241"/>
      <c r="BG9" s="241"/>
      <c r="BH9" s="241"/>
      <c r="BI9" s="241"/>
    </row>
    <row r="10" spans="1:61" s="33" customFormat="1" ht="48" customHeight="1" thickBot="1">
      <c r="A10" s="34"/>
      <c r="B10" s="23" t="s">
        <v>129</v>
      </c>
      <c r="C10" s="239"/>
      <c r="D10" s="239"/>
      <c r="E10" s="239"/>
      <c r="F10" s="209"/>
      <c r="G10" s="209"/>
      <c r="H10" s="209"/>
      <c r="I10" s="209"/>
      <c r="J10" s="209"/>
      <c r="K10" s="209"/>
      <c r="L10" s="209"/>
      <c r="M10" s="209"/>
      <c r="N10" s="209"/>
      <c r="O10" s="209"/>
      <c r="P10" s="209"/>
      <c r="Q10" s="209"/>
      <c r="R10" s="209"/>
      <c r="S10" s="209"/>
      <c r="T10" s="34"/>
      <c r="U10" s="23" t="s">
        <v>129</v>
      </c>
      <c r="V10" s="239"/>
      <c r="W10" s="231"/>
      <c r="X10" s="209"/>
      <c r="Y10" s="209"/>
      <c r="Z10" s="209"/>
      <c r="AA10" s="209"/>
      <c r="AB10" s="209"/>
      <c r="AC10" s="209"/>
      <c r="AD10" s="209"/>
      <c r="AE10" s="209"/>
      <c r="AF10" s="209"/>
      <c r="AG10" s="209"/>
      <c r="AH10" s="209"/>
      <c r="AI10" s="209"/>
      <c r="AJ10" s="209"/>
      <c r="AK10" s="34"/>
      <c r="AL10" s="38"/>
      <c r="AM10" s="38"/>
      <c r="AN10" s="38"/>
      <c r="AO10" s="38"/>
      <c r="AP10" s="34"/>
      <c r="AQ10" s="23" t="str">
        <f>B10</f>
        <v>Bespoke PCs</v>
      </c>
      <c r="AR10" s="241"/>
      <c r="AS10" s="241"/>
      <c r="AT10" s="241"/>
      <c r="AU10" s="241"/>
      <c r="AV10" s="241"/>
      <c r="AW10" s="228"/>
      <c r="AX10" s="241"/>
      <c r="AY10" s="241"/>
      <c r="AZ10" s="241"/>
      <c r="BA10" s="241"/>
      <c r="BB10" s="241"/>
      <c r="BC10" s="241"/>
      <c r="BD10" s="241"/>
      <c r="BE10" s="241"/>
      <c r="BF10" s="241"/>
      <c r="BG10" s="241"/>
      <c r="BH10" s="241"/>
      <c r="BI10" s="241"/>
    </row>
    <row r="11" spans="1:61" s="33" customFormat="1" ht="48" customHeight="1" thickBot="1">
      <c r="A11" s="34"/>
      <c r="B11" s="19" t="str">
        <f>ADD23A!B$10</f>
        <v>Severe water supply interruptions </v>
      </c>
      <c r="C11" s="64" t="str">
        <f>ADD23A!C$10</f>
        <v>PR24_SWSI</v>
      </c>
      <c r="D11" s="64" t="str">
        <f>ADD23A!D$10</f>
        <v>PR24_SWSI_AFW</v>
      </c>
      <c r="E11" s="193" t="str">
        <f>ADD23A!E$10</f>
        <v>Time</v>
      </c>
      <c r="F11" s="10">
        <f>ADD23A!F$10</f>
        <v>0</v>
      </c>
      <c r="G11" s="122"/>
      <c r="H11" s="122"/>
      <c r="I11" s="122"/>
      <c r="J11" s="122"/>
      <c r="K11" s="122"/>
      <c r="L11" s="122"/>
      <c r="M11" s="122"/>
      <c r="N11" s="122"/>
      <c r="O11" s="122"/>
      <c r="P11" s="122"/>
      <c r="Q11" s="122"/>
      <c r="R11" s="122"/>
      <c r="S11" s="278"/>
      <c r="T11" s="34"/>
      <c r="U11" s="79" t="str">
        <f>ADD23A!B$10</f>
        <v>Severe water supply interruptions </v>
      </c>
      <c r="V11" s="10" t="str">
        <f>ADD23A!C$10</f>
        <v>PR24_SWSI</v>
      </c>
      <c r="W11" s="10" t="str">
        <f>ADD23A!D$10</f>
        <v>PR24_SWSI_AFW</v>
      </c>
      <c r="X11" s="304" t="str">
        <f>IF((ADD23B!R12+ADD23C!G11)=ADD23A!R11, "YES", "NO")</f>
        <v>YES</v>
      </c>
      <c r="Y11" s="304" t="str">
        <f>IF((ADD23B!S12+ADD23C!H11)=ADD23A!S11, "YES", "NO")</f>
        <v>YES</v>
      </c>
      <c r="Z11" s="304" t="str">
        <f>IF((ADD23B!T12+ADD23C!I11)=ADD23A!T11, "YES", "NO")</f>
        <v>YES</v>
      </c>
      <c r="AA11" s="304" t="str">
        <f>IF((ADD23B!U12+ADD23C!J11)=ADD23A!U11, "YES", "NO")</f>
        <v>YES</v>
      </c>
      <c r="AB11" s="304" t="str">
        <f>IF((ADD23B!V12+ADD23C!K11)=ADD23A!V11, "YES", "NO")</f>
        <v>YES</v>
      </c>
      <c r="AC11" s="304" t="str">
        <f>IF((ADD23B!W12+ADD23C!L11)=ADD23A!W11, "YES", "NO")</f>
        <v>YES</v>
      </c>
      <c r="AD11" s="304" t="str">
        <f>IF((ADD23B!X12+ADD23C!M11)=ADD23A!X11, "YES", "NO")</f>
        <v>YES</v>
      </c>
      <c r="AE11" s="304" t="str">
        <f>IF((ADD23B!Y12+ADD23C!N11)=ADD23A!Y11, "YES", "NO")</f>
        <v>YES</v>
      </c>
      <c r="AF11" s="304" t="str">
        <f>IF((ADD23B!Z12+ADD23C!O11)=ADD23A!Z11, "YES", "NO")</f>
        <v>YES</v>
      </c>
      <c r="AG11" s="304" t="str">
        <f>IF((ADD23B!AA12+ADD23C!P11)=ADD23A!AA11, "YES", "NO")</f>
        <v>YES</v>
      </c>
      <c r="AH11" s="304" t="str">
        <f>IF((ADD23B!AB12+ADD23C!Q11)=ADD23A!AB11, "YES", "NO")</f>
        <v>YES</v>
      </c>
      <c r="AI11" s="304" t="str">
        <f>IF((ADD23B!AC12+ADD23C!R11)=ADD23A!AC11, "YES", "NO")</f>
        <v>YES</v>
      </c>
      <c r="AJ11" s="304" t="str">
        <f>IF((ADD23B!AD12+ADD23C!S11)=ADD23A!AD11, "YES", "NO")</f>
        <v>YES</v>
      </c>
      <c r="AK11" s="34"/>
      <c r="AL11" s="47" t="s">
        <v>541</v>
      </c>
      <c r="AM11" s="240"/>
      <c r="AN11" s="47"/>
      <c r="AO11" s="208"/>
      <c r="AP11" s="34"/>
      <c r="AQ11" s="19" t="str">
        <f>ADD23A!B$10</f>
        <v>Severe water supply interruptions </v>
      </c>
      <c r="AR11" s="64" t="str">
        <f>ADD23A!C$10</f>
        <v>PR24_SWSI</v>
      </c>
      <c r="AS11" s="64" t="str">
        <f>ADD23A!D$10</f>
        <v>PR24_SWSI_AFW</v>
      </c>
      <c r="AT11" s="193" t="str">
        <f>ADD23A!E$10</f>
        <v>Time</v>
      </c>
      <c r="AU11" s="10">
        <f>ADD23A!F$10</f>
        <v>0</v>
      </c>
      <c r="AV11" s="122" t="s">
        <v>542</v>
      </c>
      <c r="AW11" s="122" t="s">
        <v>542</v>
      </c>
      <c r="AX11" s="122" t="s">
        <v>542</v>
      </c>
      <c r="AY11" s="122" t="s">
        <v>542</v>
      </c>
      <c r="AZ11" s="122" t="s">
        <v>542</v>
      </c>
      <c r="BA11" s="122" t="s">
        <v>542</v>
      </c>
      <c r="BB11" s="122" t="s">
        <v>542</v>
      </c>
      <c r="BC11" s="122" t="s">
        <v>542</v>
      </c>
      <c r="BD11" s="122" t="s">
        <v>542</v>
      </c>
      <c r="BE11" s="122" t="s">
        <v>542</v>
      </c>
      <c r="BF11" s="122" t="s">
        <v>542</v>
      </c>
      <c r="BG11" s="122" t="s">
        <v>542</v>
      </c>
      <c r="BH11" s="122" t="s">
        <v>542</v>
      </c>
      <c r="BI11" s="241"/>
    </row>
  </sheetData>
  <mergeCells count="21">
    <mergeCell ref="AR6:AR7"/>
    <mergeCell ref="AS6:AS7"/>
    <mergeCell ref="AT6:AT7"/>
    <mergeCell ref="AU6:AU7"/>
    <mergeCell ref="AV6:BH6"/>
    <mergeCell ref="AQ6:AQ7"/>
    <mergeCell ref="AQ2:AV2"/>
    <mergeCell ref="B4:AN4"/>
    <mergeCell ref="AQ4:BI4"/>
    <mergeCell ref="B6:B7"/>
    <mergeCell ref="C6:C7"/>
    <mergeCell ref="D6:D7"/>
    <mergeCell ref="E6:E7"/>
    <mergeCell ref="F6:F7"/>
    <mergeCell ref="G6:S6"/>
    <mergeCell ref="U6:U7"/>
    <mergeCell ref="V6:V7"/>
    <mergeCell ref="W6:W7"/>
    <mergeCell ref="X6:AJ6"/>
    <mergeCell ref="AL6:AL7"/>
    <mergeCell ref="AN6:AN7"/>
  </mergeCells>
  <phoneticPr fontId="44" type="noConversion"/>
  <conditionalFormatting sqref="C9:R9 X9:AI9">
    <cfRule type="cellIs" dxfId="10" priority="3" operator="equal">
      <formula>0</formula>
    </cfRule>
  </conditionalFormatting>
  <conditionalFormatting sqref="D8:F8">
    <cfRule type="cellIs" dxfId="9" priority="1" operator="equal">
      <formula>0</formula>
    </cfRule>
  </conditionalFormatting>
  <conditionalFormatting sqref="E11">
    <cfRule type="cellIs" dxfId="8" priority="2" operator="equal">
      <formula>0</formula>
    </cfRule>
  </conditionalFormatting>
  <conditionalFormatting sqref="AT11">
    <cfRule type="cellIs" dxfId="7" priority="4" operator="equal">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87D3E-1B17-4BE6-B24D-E755DD69EA8A}">
  <sheetPr>
    <tabColor rgb="FF0071CE"/>
  </sheetPr>
  <dimension ref="A1:BM22"/>
  <sheetViews>
    <sheetView topLeftCell="B1" zoomScale="70" zoomScaleNormal="70" workbookViewId="0">
      <selection activeCell="F9" sqref="F9:AC9"/>
    </sheetView>
  </sheetViews>
  <sheetFormatPr defaultColWidth="9" defaultRowHeight="14.25"/>
  <cols>
    <col min="1" max="1" width="8.75" style="32" customWidth="1"/>
    <col min="2" max="2" width="54.125" style="32" customWidth="1"/>
    <col min="3" max="3" width="13.5" style="32" customWidth="1"/>
    <col min="4" max="4" width="7.625" style="32" customWidth="1"/>
    <col min="5" max="5" width="11.875" style="32" customWidth="1"/>
    <col min="6" max="6" width="13.375" style="32" customWidth="1"/>
    <col min="7" max="7" width="14.5" style="32" customWidth="1"/>
    <col min="8" max="29" width="13.375" style="32" customWidth="1"/>
    <col min="30" max="30" width="5.625" style="32" customWidth="1"/>
    <col min="31" max="31" width="10.125" style="32" customWidth="1"/>
    <col min="32" max="32" width="3" style="32" customWidth="1"/>
    <col min="33" max="34" width="10.25" style="32" customWidth="1"/>
    <col min="35" max="35" width="6.625" style="32" customWidth="1"/>
    <col min="36" max="36" width="46.75" style="32" customWidth="1"/>
    <col min="37" max="37" width="13.375" style="32" customWidth="1"/>
    <col min="38" max="38" width="7.25" style="32" customWidth="1"/>
    <col min="39" max="39" width="25.5" style="32" customWidth="1"/>
    <col min="40" max="63" width="26.875" style="32" customWidth="1"/>
    <col min="64" max="64" width="9" style="32"/>
    <col min="65" max="16384" width="9" style="330"/>
  </cols>
  <sheetData>
    <row r="1" spans="1:65" ht="20.25" customHeight="1">
      <c r="A1" s="44"/>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row>
    <row r="2" spans="1:65" ht="20.25" customHeight="1">
      <c r="A2" s="44"/>
      <c r="B2" s="206" t="s">
        <v>543</v>
      </c>
      <c r="C2" s="451"/>
      <c r="D2" s="457"/>
      <c r="E2" s="457"/>
      <c r="F2" s="457"/>
      <c r="G2" s="457"/>
      <c r="H2" s="457"/>
      <c r="I2" s="457"/>
      <c r="J2" s="457"/>
      <c r="K2" s="457"/>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26" t="s">
        <v>96</v>
      </c>
      <c r="AK2" s="226"/>
      <c r="AL2" s="226"/>
      <c r="AM2" s="226"/>
      <c r="AN2" s="331"/>
      <c r="AO2" s="205"/>
      <c r="AP2" s="205"/>
      <c r="AQ2" s="205"/>
      <c r="AR2" s="205"/>
      <c r="AS2" s="205"/>
      <c r="AT2" s="205"/>
      <c r="AU2" s="205"/>
      <c r="AV2" s="205"/>
      <c r="AW2" s="205"/>
      <c r="AX2" s="205"/>
      <c r="AY2" s="205"/>
      <c r="AZ2" s="205"/>
      <c r="BA2" s="205"/>
      <c r="BB2" s="205"/>
      <c r="BC2" s="205"/>
      <c r="BD2" s="205"/>
      <c r="BE2" s="205"/>
      <c r="BF2" s="205"/>
      <c r="BG2" s="205"/>
      <c r="BH2" s="205"/>
      <c r="BI2" s="205"/>
      <c r="BJ2" s="205"/>
      <c r="BK2" s="205"/>
    </row>
    <row r="3" spans="1:65" ht="20.25" customHeight="1">
      <c r="A3" s="44"/>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row>
    <row r="4" spans="1:65" ht="31.5" customHeight="1">
      <c r="A4" s="44"/>
      <c r="B4" s="440" t="s">
        <v>25</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161"/>
      <c r="AI4" s="332"/>
      <c r="AJ4" s="440" t="str">
        <f>B4</f>
        <v>Underlying calculations for severe water supply interruptions common PC</v>
      </c>
      <c r="AK4" s="457"/>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M4" s="32"/>
    </row>
    <row r="5" spans="1:65" ht="20.25" customHeight="1" thickBot="1">
      <c r="A5" s="44"/>
      <c r="B5" s="452"/>
      <c r="C5" s="457"/>
      <c r="D5" s="457"/>
      <c r="E5" s="457"/>
      <c r="F5" s="457"/>
      <c r="G5" s="457"/>
      <c r="H5" s="457"/>
      <c r="I5" s="457"/>
      <c r="J5" s="457"/>
      <c r="K5" s="333"/>
      <c r="L5" s="333"/>
      <c r="M5" s="333"/>
      <c r="N5" s="333"/>
      <c r="O5" s="333"/>
      <c r="P5" s="333"/>
      <c r="Q5" s="333"/>
      <c r="R5" s="333"/>
      <c r="S5" s="333"/>
      <c r="T5" s="333"/>
      <c r="U5" s="333"/>
      <c r="V5" s="333"/>
      <c r="W5" s="333"/>
      <c r="X5" s="333"/>
      <c r="Y5" s="333"/>
      <c r="Z5" s="333"/>
      <c r="AA5" s="333"/>
      <c r="AB5" s="333"/>
      <c r="AC5" s="333"/>
      <c r="AD5" s="333"/>
      <c r="AE5" s="333"/>
      <c r="AF5" s="333"/>
      <c r="AG5" s="333"/>
      <c r="AH5" s="161"/>
      <c r="AI5" s="161"/>
      <c r="AJ5" s="34"/>
      <c r="AK5" s="34"/>
      <c r="AL5" s="34"/>
      <c r="AM5" s="34"/>
      <c r="AN5" s="34"/>
      <c r="AO5" s="205"/>
      <c r="AP5" s="205"/>
      <c r="AQ5" s="205"/>
      <c r="AR5" s="205"/>
      <c r="AS5" s="34"/>
      <c r="AT5" s="34"/>
      <c r="AU5" s="34"/>
      <c r="AV5" s="34"/>
      <c r="AW5" s="34"/>
      <c r="AX5" s="34"/>
      <c r="AY5" s="34"/>
      <c r="AZ5" s="34"/>
      <c r="BA5" s="34"/>
      <c r="BB5" s="34"/>
      <c r="BC5" s="34"/>
      <c r="BD5" s="34"/>
      <c r="BE5" s="34"/>
      <c r="BF5" s="34"/>
      <c r="BG5" s="34"/>
      <c r="BH5" s="34"/>
      <c r="BI5" s="34"/>
      <c r="BJ5" s="34"/>
      <c r="BK5" s="34"/>
    </row>
    <row r="6" spans="1:65" s="33" customFormat="1" ht="45.75" customHeight="1" thickBot="1">
      <c r="A6" s="44"/>
      <c r="B6" s="50" t="s">
        <v>97</v>
      </c>
      <c r="C6" s="82" t="s">
        <v>100</v>
      </c>
      <c r="D6" s="83" t="s">
        <v>101</v>
      </c>
      <c r="E6" s="82" t="s">
        <v>408</v>
      </c>
      <c r="F6" s="84" t="s">
        <v>105</v>
      </c>
      <c r="G6" s="84" t="s">
        <v>106</v>
      </c>
      <c r="H6" s="84" t="s">
        <v>107</v>
      </c>
      <c r="I6" s="84" t="s">
        <v>108</v>
      </c>
      <c r="J6" s="84" t="s">
        <v>109</v>
      </c>
      <c r="K6" s="84" t="s">
        <v>110</v>
      </c>
      <c r="L6" s="84" t="s">
        <v>111</v>
      </c>
      <c r="M6" s="84" t="s">
        <v>112</v>
      </c>
      <c r="N6" s="84" t="s">
        <v>113</v>
      </c>
      <c r="O6" s="84" t="s">
        <v>114</v>
      </c>
      <c r="P6" s="84" t="s">
        <v>115</v>
      </c>
      <c r="Q6" s="84" t="s">
        <v>116</v>
      </c>
      <c r="R6" s="84" t="s">
        <v>117</v>
      </c>
      <c r="S6" s="84" t="s">
        <v>118</v>
      </c>
      <c r="T6" s="84" t="s">
        <v>119</v>
      </c>
      <c r="U6" s="84" t="s">
        <v>120</v>
      </c>
      <c r="V6" s="84" t="s">
        <v>121</v>
      </c>
      <c r="W6" s="84" t="s">
        <v>122</v>
      </c>
      <c r="X6" s="84" t="s">
        <v>123</v>
      </c>
      <c r="Y6" s="84" t="s">
        <v>124</v>
      </c>
      <c r="Z6" s="84" t="s">
        <v>125</v>
      </c>
      <c r="AA6" s="84" t="s">
        <v>126</v>
      </c>
      <c r="AB6" s="84" t="s">
        <v>127</v>
      </c>
      <c r="AC6" s="51" t="s">
        <v>128</v>
      </c>
      <c r="AD6" s="58"/>
      <c r="AE6" s="49" t="s">
        <v>103</v>
      </c>
      <c r="AF6" s="88"/>
      <c r="AG6" s="49" t="s">
        <v>104</v>
      </c>
      <c r="AH6" s="230"/>
      <c r="AI6" s="58"/>
      <c r="AJ6" s="50" t="s">
        <v>97</v>
      </c>
      <c r="AK6" s="84" t="s">
        <v>100</v>
      </c>
      <c r="AL6" s="84" t="s">
        <v>101</v>
      </c>
      <c r="AM6" s="84" t="s">
        <v>408</v>
      </c>
      <c r="AN6" s="84" t="s">
        <v>105</v>
      </c>
      <c r="AO6" s="84" t="s">
        <v>106</v>
      </c>
      <c r="AP6" s="84" t="s">
        <v>107</v>
      </c>
      <c r="AQ6" s="84" t="s">
        <v>108</v>
      </c>
      <c r="AR6" s="84" t="s">
        <v>109</v>
      </c>
      <c r="AS6" s="84" t="s">
        <v>110</v>
      </c>
      <c r="AT6" s="84" t="s">
        <v>111</v>
      </c>
      <c r="AU6" s="84" t="s">
        <v>112</v>
      </c>
      <c r="AV6" s="84" t="s">
        <v>113</v>
      </c>
      <c r="AW6" s="84" t="s">
        <v>114</v>
      </c>
      <c r="AX6" s="84" t="s">
        <v>115</v>
      </c>
      <c r="AY6" s="84" t="s">
        <v>116</v>
      </c>
      <c r="AZ6" s="84" t="s">
        <v>117</v>
      </c>
      <c r="BA6" s="84" t="s">
        <v>118</v>
      </c>
      <c r="BB6" s="84" t="s">
        <v>119</v>
      </c>
      <c r="BC6" s="84" t="s">
        <v>120</v>
      </c>
      <c r="BD6" s="84" t="s">
        <v>121</v>
      </c>
      <c r="BE6" s="84" t="s">
        <v>122</v>
      </c>
      <c r="BF6" s="84" t="s">
        <v>123</v>
      </c>
      <c r="BG6" s="84" t="s">
        <v>124</v>
      </c>
      <c r="BH6" s="84" t="s">
        <v>125</v>
      </c>
      <c r="BI6" s="84" t="s">
        <v>126</v>
      </c>
      <c r="BJ6" s="84" t="s">
        <v>127</v>
      </c>
      <c r="BK6" s="51" t="s">
        <v>128</v>
      </c>
      <c r="BL6" s="56"/>
      <c r="BM6" s="56"/>
    </row>
    <row r="7" spans="1:65" s="33" customFormat="1" ht="20.25" customHeight="1" thickBot="1">
      <c r="A7" s="44"/>
      <c r="B7" s="85"/>
      <c r="C7" s="85"/>
      <c r="D7" s="334"/>
      <c r="E7" s="85"/>
      <c r="F7" s="85"/>
      <c r="G7" s="85"/>
      <c r="H7" s="85"/>
      <c r="I7" s="85"/>
      <c r="J7" s="85"/>
      <c r="K7" s="85"/>
      <c r="L7" s="85"/>
      <c r="M7" s="85"/>
      <c r="N7" s="85"/>
      <c r="O7" s="85"/>
      <c r="P7" s="85"/>
      <c r="Q7" s="85"/>
      <c r="R7" s="85"/>
      <c r="S7" s="85"/>
      <c r="T7" s="85"/>
      <c r="U7" s="85"/>
      <c r="V7" s="85"/>
      <c r="W7" s="85"/>
      <c r="X7" s="85"/>
      <c r="Y7" s="85"/>
      <c r="Z7" s="85"/>
      <c r="AA7" s="85"/>
      <c r="AB7" s="85"/>
      <c r="AC7" s="85"/>
      <c r="AD7" s="58"/>
      <c r="AE7" s="85"/>
      <c r="AF7" s="85"/>
      <c r="AG7" s="85"/>
      <c r="AH7" s="230"/>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7"/>
      <c r="BM7" s="57"/>
    </row>
    <row r="8" spans="1:65" s="33" customFormat="1" ht="57.75" customHeight="1">
      <c r="A8" s="44"/>
      <c r="B8" s="23" t="s">
        <v>544</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335"/>
      <c r="AE8" s="336"/>
      <c r="AF8" s="336"/>
      <c r="AG8" s="337"/>
      <c r="AH8" s="161"/>
      <c r="AI8" s="335"/>
      <c r="AJ8" s="23" t="str">
        <f>B8</f>
        <v>Severe water supply interruptions</v>
      </c>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32"/>
      <c r="BM8" s="32"/>
    </row>
    <row r="9" spans="1:65" s="33" customFormat="1" ht="57.75" customHeight="1">
      <c r="A9" s="44"/>
      <c r="B9" s="41" t="s">
        <v>545</v>
      </c>
      <c r="C9" s="338" t="s">
        <v>485</v>
      </c>
      <c r="D9" s="99">
        <v>0</v>
      </c>
      <c r="E9" s="339"/>
      <c r="F9" s="418">
        <v>59</v>
      </c>
      <c r="G9" s="418">
        <v>36</v>
      </c>
      <c r="H9" s="418">
        <v>30</v>
      </c>
      <c r="I9" s="418">
        <v>98</v>
      </c>
      <c r="J9" s="418">
        <v>120</v>
      </c>
      <c r="K9" s="418">
        <v>67</v>
      </c>
      <c r="L9" s="418">
        <v>136</v>
      </c>
      <c r="M9" s="418">
        <v>17</v>
      </c>
      <c r="N9" s="418">
        <v>24</v>
      </c>
      <c r="O9" s="418">
        <v>23</v>
      </c>
      <c r="P9" s="418">
        <v>16</v>
      </c>
      <c r="Q9" s="418">
        <v>279</v>
      </c>
      <c r="R9" s="418">
        <v>5</v>
      </c>
      <c r="S9" s="418">
        <v>15</v>
      </c>
      <c r="T9" s="418">
        <v>20</v>
      </c>
      <c r="U9" s="418">
        <v>20</v>
      </c>
      <c r="V9" s="418">
        <v>20</v>
      </c>
      <c r="W9" s="418">
        <v>20</v>
      </c>
      <c r="X9" s="418">
        <v>20</v>
      </c>
      <c r="Y9" s="418">
        <v>20</v>
      </c>
      <c r="Z9" s="418">
        <v>20</v>
      </c>
      <c r="AA9" s="418">
        <v>20</v>
      </c>
      <c r="AB9" s="418">
        <v>20</v>
      </c>
      <c r="AC9" s="418">
        <v>20</v>
      </c>
      <c r="AD9" s="335"/>
      <c r="AE9" s="5" t="s">
        <v>546</v>
      </c>
      <c r="AF9" s="32"/>
      <c r="AG9" s="5"/>
      <c r="AH9" s="161"/>
      <c r="AI9" s="335"/>
      <c r="AJ9" s="41" t="str">
        <f t="shared" ref="AJ9:AJ13" si="0">B9</f>
        <v>Impact of supply interruptions of &gt;=12 hours - all incidents</v>
      </c>
      <c r="AK9" s="59" t="str">
        <f t="shared" ref="AK9:AK13" si="1">C9</f>
        <v>Minutes</v>
      </c>
      <c r="AL9" s="99">
        <f t="shared" ref="AL9:AL13" si="2">D9</f>
        <v>0</v>
      </c>
      <c r="AM9" s="339" t="s">
        <v>547</v>
      </c>
      <c r="AN9" s="364" t="s">
        <v>547</v>
      </c>
      <c r="AO9" s="364" t="s">
        <v>547</v>
      </c>
      <c r="AP9" s="364" t="s">
        <v>547</v>
      </c>
      <c r="AQ9" s="364" t="s">
        <v>547</v>
      </c>
      <c r="AR9" s="364" t="s">
        <v>547</v>
      </c>
      <c r="AS9" s="364" t="s">
        <v>547</v>
      </c>
      <c r="AT9" s="364" t="s">
        <v>547</v>
      </c>
      <c r="AU9" s="364" t="s">
        <v>547</v>
      </c>
      <c r="AV9" s="364" t="s">
        <v>547</v>
      </c>
      <c r="AW9" s="364" t="s">
        <v>547</v>
      </c>
      <c r="AX9" s="364" t="s">
        <v>547</v>
      </c>
      <c r="AY9" s="364" t="s">
        <v>547</v>
      </c>
      <c r="AZ9" s="364" t="s">
        <v>547</v>
      </c>
      <c r="BA9" s="364" t="s">
        <v>547</v>
      </c>
      <c r="BB9" s="364" t="s">
        <v>547</v>
      </c>
      <c r="BC9" s="364" t="s">
        <v>547</v>
      </c>
      <c r="BD9" s="364" t="s">
        <v>547</v>
      </c>
      <c r="BE9" s="364" t="s">
        <v>547</v>
      </c>
      <c r="BF9" s="364" t="s">
        <v>547</v>
      </c>
      <c r="BG9" s="364" t="s">
        <v>547</v>
      </c>
      <c r="BH9" s="364" t="s">
        <v>547</v>
      </c>
      <c r="BI9" s="364" t="s">
        <v>547</v>
      </c>
      <c r="BJ9" s="364" t="s">
        <v>547</v>
      </c>
      <c r="BK9" s="364" t="s">
        <v>547</v>
      </c>
      <c r="BL9" s="32"/>
      <c r="BM9" s="32"/>
    </row>
    <row r="10" spans="1:65" s="33" customFormat="1" ht="57.75" customHeight="1">
      <c r="A10" s="44"/>
      <c r="B10" s="41" t="s">
        <v>491</v>
      </c>
      <c r="C10" s="338" t="s">
        <v>142</v>
      </c>
      <c r="D10" s="99">
        <v>0</v>
      </c>
      <c r="E10" s="340">
        <v>1440</v>
      </c>
      <c r="F10" s="365"/>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35"/>
      <c r="AE10" s="5" t="s">
        <v>548</v>
      </c>
      <c r="AF10" s="32"/>
      <c r="AG10" s="5"/>
      <c r="AH10" s="161"/>
      <c r="AI10" s="335"/>
      <c r="AJ10" s="41" t="str">
        <f t="shared" si="0"/>
        <v>Normalisation constant</v>
      </c>
      <c r="AK10" s="59" t="str">
        <f t="shared" si="1"/>
        <v>Number</v>
      </c>
      <c r="AL10" s="99">
        <f t="shared" si="2"/>
        <v>0</v>
      </c>
      <c r="AM10" s="340" t="s">
        <v>549</v>
      </c>
      <c r="AN10" s="341" t="s">
        <v>549</v>
      </c>
      <c r="AO10" s="342" t="s">
        <v>549</v>
      </c>
      <c r="AP10" s="342" t="s">
        <v>549</v>
      </c>
      <c r="AQ10" s="342" t="s">
        <v>549</v>
      </c>
      <c r="AR10" s="342" t="s">
        <v>549</v>
      </c>
      <c r="AS10" s="342" t="s">
        <v>549</v>
      </c>
      <c r="AT10" s="342" t="s">
        <v>549</v>
      </c>
      <c r="AU10" s="342" t="s">
        <v>549</v>
      </c>
      <c r="AV10" s="342" t="s">
        <v>549</v>
      </c>
      <c r="AW10" s="342" t="s">
        <v>549</v>
      </c>
      <c r="AX10" s="342" t="s">
        <v>549</v>
      </c>
      <c r="AY10" s="342" t="s">
        <v>549</v>
      </c>
      <c r="AZ10" s="342" t="s">
        <v>549</v>
      </c>
      <c r="BA10" s="342" t="s">
        <v>549</v>
      </c>
      <c r="BB10" s="342" t="s">
        <v>549</v>
      </c>
      <c r="BC10" s="342" t="s">
        <v>549</v>
      </c>
      <c r="BD10" s="342" t="s">
        <v>549</v>
      </c>
      <c r="BE10" s="342" t="s">
        <v>549</v>
      </c>
      <c r="BF10" s="342" t="s">
        <v>549</v>
      </c>
      <c r="BG10" s="342" t="s">
        <v>549</v>
      </c>
      <c r="BH10" s="342" t="s">
        <v>549</v>
      </c>
      <c r="BI10" s="342" t="s">
        <v>549</v>
      </c>
      <c r="BJ10" s="342" t="s">
        <v>549</v>
      </c>
      <c r="BK10" s="342" t="s">
        <v>549</v>
      </c>
      <c r="BL10" s="32"/>
      <c r="BM10" s="32"/>
    </row>
    <row r="11" spans="1:65" s="33" customFormat="1" ht="57.75" customHeight="1">
      <c r="A11" s="44"/>
      <c r="B11" s="41" t="s">
        <v>550</v>
      </c>
      <c r="C11" s="338" t="s">
        <v>485</v>
      </c>
      <c r="D11" s="99">
        <v>0</v>
      </c>
      <c r="E11" s="339"/>
      <c r="F11" s="367">
        <f>F9/$E$10</f>
        <v>4.0972222222222222E-2</v>
      </c>
      <c r="G11" s="367">
        <f t="shared" ref="G11:AC11" si="3">G9/$E$10</f>
        <v>2.5000000000000001E-2</v>
      </c>
      <c r="H11" s="367">
        <f t="shared" si="3"/>
        <v>2.0833333333333332E-2</v>
      </c>
      <c r="I11" s="367">
        <f t="shared" si="3"/>
        <v>6.805555555555555E-2</v>
      </c>
      <c r="J11" s="367">
        <f t="shared" si="3"/>
        <v>8.3333333333333329E-2</v>
      </c>
      <c r="K11" s="367">
        <f t="shared" si="3"/>
        <v>4.6527777777777779E-2</v>
      </c>
      <c r="L11" s="367">
        <f t="shared" si="3"/>
        <v>9.4444444444444442E-2</v>
      </c>
      <c r="M11" s="367">
        <f t="shared" si="3"/>
        <v>1.1805555555555555E-2</v>
      </c>
      <c r="N11" s="367">
        <f t="shared" si="3"/>
        <v>1.6666666666666666E-2</v>
      </c>
      <c r="O11" s="367">
        <f t="shared" si="3"/>
        <v>1.5972222222222221E-2</v>
      </c>
      <c r="P11" s="367">
        <f t="shared" si="3"/>
        <v>1.1111111111111112E-2</v>
      </c>
      <c r="Q11" s="367">
        <f t="shared" si="3"/>
        <v>0.19375000000000001</v>
      </c>
      <c r="R11" s="367">
        <f t="shared" si="3"/>
        <v>3.472222222222222E-3</v>
      </c>
      <c r="S11" s="367">
        <f t="shared" si="3"/>
        <v>1.0416666666666666E-2</v>
      </c>
      <c r="T11" s="367">
        <f t="shared" si="3"/>
        <v>1.3888888888888888E-2</v>
      </c>
      <c r="U11" s="367">
        <f t="shared" si="3"/>
        <v>1.3888888888888888E-2</v>
      </c>
      <c r="V11" s="367">
        <f t="shared" si="3"/>
        <v>1.3888888888888888E-2</v>
      </c>
      <c r="W11" s="367">
        <f t="shared" si="3"/>
        <v>1.3888888888888888E-2</v>
      </c>
      <c r="X11" s="367">
        <f t="shared" si="3"/>
        <v>1.3888888888888888E-2</v>
      </c>
      <c r="Y11" s="367">
        <f t="shared" si="3"/>
        <v>1.3888888888888888E-2</v>
      </c>
      <c r="Z11" s="367">
        <f t="shared" si="3"/>
        <v>1.3888888888888888E-2</v>
      </c>
      <c r="AA11" s="367">
        <f t="shared" si="3"/>
        <v>1.3888888888888888E-2</v>
      </c>
      <c r="AB11" s="367">
        <f t="shared" si="3"/>
        <v>1.3888888888888888E-2</v>
      </c>
      <c r="AC11" s="367">
        <f t="shared" si="3"/>
        <v>1.3888888888888888E-2</v>
      </c>
      <c r="AD11" s="335"/>
      <c r="AE11" s="5" t="s">
        <v>551</v>
      </c>
      <c r="AF11" s="32"/>
      <c r="AG11" s="5"/>
      <c r="AH11" s="161"/>
      <c r="AI11" s="335"/>
      <c r="AJ11" s="41" t="str">
        <f t="shared" si="0"/>
        <v>Impact of supply interruptions of &gt;=12 hours - all incidents - normalised</v>
      </c>
      <c r="AK11" s="59" t="str">
        <f t="shared" si="1"/>
        <v>Minutes</v>
      </c>
      <c r="AL11" s="99">
        <f t="shared" si="2"/>
        <v>0</v>
      </c>
      <c r="AM11" s="339" t="s">
        <v>552</v>
      </c>
      <c r="AN11" s="361" t="s">
        <v>552</v>
      </c>
      <c r="AO11" s="361" t="s">
        <v>552</v>
      </c>
      <c r="AP11" s="361" t="s">
        <v>552</v>
      </c>
      <c r="AQ11" s="361" t="s">
        <v>552</v>
      </c>
      <c r="AR11" s="361" t="s">
        <v>552</v>
      </c>
      <c r="AS11" s="361" t="s">
        <v>552</v>
      </c>
      <c r="AT11" s="361" t="s">
        <v>552</v>
      </c>
      <c r="AU11" s="361" t="s">
        <v>552</v>
      </c>
      <c r="AV11" s="361" t="s">
        <v>552</v>
      </c>
      <c r="AW11" s="361" t="s">
        <v>552</v>
      </c>
      <c r="AX11" s="361" t="s">
        <v>552</v>
      </c>
      <c r="AY11" s="361" t="s">
        <v>552</v>
      </c>
      <c r="AZ11" s="361" t="s">
        <v>552</v>
      </c>
      <c r="BA11" s="361" t="s">
        <v>552</v>
      </c>
      <c r="BB11" s="361" t="s">
        <v>552</v>
      </c>
      <c r="BC11" s="361" t="s">
        <v>552</v>
      </c>
      <c r="BD11" s="361" t="s">
        <v>552</v>
      </c>
      <c r="BE11" s="361" t="s">
        <v>552</v>
      </c>
      <c r="BF11" s="361" t="s">
        <v>552</v>
      </c>
      <c r="BG11" s="361" t="s">
        <v>552</v>
      </c>
      <c r="BH11" s="361" t="s">
        <v>552</v>
      </c>
      <c r="BI11" s="361" t="s">
        <v>552</v>
      </c>
      <c r="BJ11" s="361" t="s">
        <v>552</v>
      </c>
      <c r="BK11" s="361" t="s">
        <v>552</v>
      </c>
      <c r="BL11" s="32"/>
      <c r="BM11" s="32"/>
    </row>
    <row r="12" spans="1:65" s="33" customFormat="1" ht="57.75" customHeight="1">
      <c r="A12" s="44"/>
      <c r="B12" s="41" t="s">
        <v>553</v>
      </c>
      <c r="C12" s="338" t="s">
        <v>142</v>
      </c>
      <c r="D12" s="99">
        <v>0</v>
      </c>
      <c r="E12" s="339"/>
      <c r="F12" s="364">
        <v>1382</v>
      </c>
      <c r="G12" s="364">
        <v>691</v>
      </c>
      <c r="H12" s="364">
        <v>589</v>
      </c>
      <c r="I12" s="364">
        <v>1897</v>
      </c>
      <c r="J12" s="364">
        <v>2225</v>
      </c>
      <c r="K12" s="364">
        <v>1734</v>
      </c>
      <c r="L12" s="364">
        <v>8452</v>
      </c>
      <c r="M12" s="364">
        <v>460</v>
      </c>
      <c r="N12" s="364">
        <v>584</v>
      </c>
      <c r="O12" s="364">
        <v>553</v>
      </c>
      <c r="P12" s="364">
        <v>508</v>
      </c>
      <c r="Q12" s="364">
        <v>6436</v>
      </c>
      <c r="R12" s="364">
        <v>90</v>
      </c>
      <c r="S12" s="364">
        <v>320</v>
      </c>
      <c r="T12" s="364">
        <v>500</v>
      </c>
      <c r="U12" s="364">
        <v>500</v>
      </c>
      <c r="V12" s="364">
        <v>500</v>
      </c>
      <c r="W12" s="364">
        <v>500</v>
      </c>
      <c r="X12" s="364">
        <v>500</v>
      </c>
      <c r="Y12" s="364">
        <v>500</v>
      </c>
      <c r="Z12" s="364">
        <v>500</v>
      </c>
      <c r="AA12" s="364">
        <v>500</v>
      </c>
      <c r="AB12" s="364">
        <v>500</v>
      </c>
      <c r="AC12" s="364">
        <v>500</v>
      </c>
      <c r="AD12" s="335"/>
      <c r="AE12" s="5" t="s">
        <v>554</v>
      </c>
      <c r="AF12" s="32"/>
      <c r="AG12" s="5"/>
      <c r="AH12" s="161"/>
      <c r="AI12" s="335"/>
      <c r="AJ12" s="41" t="str">
        <f t="shared" si="0"/>
        <v>Total number of properties whose supply was interrupted &gt;= 12 hours - all incidents</v>
      </c>
      <c r="AK12" s="59" t="str">
        <f t="shared" si="1"/>
        <v>Number</v>
      </c>
      <c r="AL12" s="99">
        <f t="shared" si="2"/>
        <v>0</v>
      </c>
      <c r="AM12" s="339" t="s">
        <v>555</v>
      </c>
      <c r="AN12" s="364" t="s">
        <v>555</v>
      </c>
      <c r="AO12" s="364" t="s">
        <v>555</v>
      </c>
      <c r="AP12" s="364" t="s">
        <v>555</v>
      </c>
      <c r="AQ12" s="364" t="s">
        <v>555</v>
      </c>
      <c r="AR12" s="364" t="s">
        <v>555</v>
      </c>
      <c r="AS12" s="364" t="s">
        <v>555</v>
      </c>
      <c r="AT12" s="364" t="s">
        <v>555</v>
      </c>
      <c r="AU12" s="364" t="s">
        <v>555</v>
      </c>
      <c r="AV12" s="364" t="s">
        <v>555</v>
      </c>
      <c r="AW12" s="364" t="s">
        <v>555</v>
      </c>
      <c r="AX12" s="364" t="s">
        <v>555</v>
      </c>
      <c r="AY12" s="364" t="s">
        <v>555</v>
      </c>
      <c r="AZ12" s="364" t="s">
        <v>555</v>
      </c>
      <c r="BA12" s="364" t="s">
        <v>555</v>
      </c>
      <c r="BB12" s="364" t="s">
        <v>555</v>
      </c>
      <c r="BC12" s="364" t="s">
        <v>555</v>
      </c>
      <c r="BD12" s="364" t="s">
        <v>555</v>
      </c>
      <c r="BE12" s="364" t="s">
        <v>555</v>
      </c>
      <c r="BF12" s="364" t="s">
        <v>555</v>
      </c>
      <c r="BG12" s="364" t="s">
        <v>555</v>
      </c>
      <c r="BH12" s="364" t="s">
        <v>555</v>
      </c>
      <c r="BI12" s="364" t="s">
        <v>555</v>
      </c>
      <c r="BJ12" s="364" t="s">
        <v>555</v>
      </c>
      <c r="BK12" s="364" t="s">
        <v>555</v>
      </c>
      <c r="BL12" s="32"/>
      <c r="BM12" s="32"/>
    </row>
    <row r="13" spans="1:65" s="33" customFormat="1" ht="57.75" customHeight="1" thickBot="1">
      <c r="A13" s="44"/>
      <c r="B13" s="43" t="s">
        <v>556</v>
      </c>
      <c r="C13" s="343" t="s">
        <v>149</v>
      </c>
      <c r="D13" s="104">
        <v>0</v>
      </c>
      <c r="E13" s="344"/>
      <c r="F13" s="345">
        <f>F11/F12</f>
        <v>2.9647049364849654E-5</v>
      </c>
      <c r="G13" s="345">
        <f t="shared" ref="G13:AC13" si="4">G11/G12</f>
        <v>3.6179450072358899E-5</v>
      </c>
      <c r="H13" s="345">
        <f t="shared" si="4"/>
        <v>3.5370684776457267E-5</v>
      </c>
      <c r="I13" s="345">
        <f t="shared" si="4"/>
        <v>3.5875358753587531E-5</v>
      </c>
      <c r="J13" s="345">
        <f t="shared" si="4"/>
        <v>3.7453183520599246E-5</v>
      </c>
      <c r="K13" s="345">
        <f t="shared" si="4"/>
        <v>2.6832628476227095E-5</v>
      </c>
      <c r="L13" s="345">
        <f t="shared" si="4"/>
        <v>1.1174212546668769E-5</v>
      </c>
      <c r="M13" s="345">
        <f t="shared" si="4"/>
        <v>2.5664251207729467E-5</v>
      </c>
      <c r="N13" s="345">
        <f t="shared" si="4"/>
        <v>2.8538812785388127E-5</v>
      </c>
      <c r="O13" s="345">
        <f t="shared" si="4"/>
        <v>2.8882861161342173E-5</v>
      </c>
      <c r="P13" s="345">
        <f t="shared" si="4"/>
        <v>2.1872265966754158E-5</v>
      </c>
      <c r="Q13" s="345">
        <f t="shared" si="4"/>
        <v>3.0104101926662523E-5</v>
      </c>
      <c r="R13" s="345">
        <f t="shared" si="4"/>
        <v>3.8580246913580246E-5</v>
      </c>
      <c r="S13" s="345">
        <f t="shared" si="4"/>
        <v>3.2552083333333333E-5</v>
      </c>
      <c r="T13" s="345">
        <f t="shared" si="4"/>
        <v>2.7777777777777776E-5</v>
      </c>
      <c r="U13" s="345">
        <f t="shared" si="4"/>
        <v>2.7777777777777776E-5</v>
      </c>
      <c r="V13" s="345">
        <f t="shared" si="4"/>
        <v>2.7777777777777776E-5</v>
      </c>
      <c r="W13" s="345">
        <f t="shared" si="4"/>
        <v>2.7777777777777776E-5</v>
      </c>
      <c r="X13" s="345">
        <f t="shared" si="4"/>
        <v>2.7777777777777776E-5</v>
      </c>
      <c r="Y13" s="345">
        <f t="shared" si="4"/>
        <v>2.7777777777777776E-5</v>
      </c>
      <c r="Z13" s="345">
        <f t="shared" si="4"/>
        <v>2.7777777777777776E-5</v>
      </c>
      <c r="AA13" s="345">
        <f t="shared" si="4"/>
        <v>2.7777777777777776E-5</v>
      </c>
      <c r="AB13" s="345">
        <f t="shared" si="4"/>
        <v>2.7777777777777776E-5</v>
      </c>
      <c r="AC13" s="345">
        <f t="shared" si="4"/>
        <v>2.7777777777777776E-5</v>
      </c>
      <c r="AD13" s="335"/>
      <c r="AE13" s="4" t="s">
        <v>557</v>
      </c>
      <c r="AF13" s="32"/>
      <c r="AG13" s="4"/>
      <c r="AH13" s="161"/>
      <c r="AI13" s="335"/>
      <c r="AJ13" s="43" t="str">
        <f t="shared" si="0"/>
        <v>Average number of minutes lost per property</v>
      </c>
      <c r="AK13" s="66" t="str">
        <f t="shared" si="1"/>
        <v>Time</v>
      </c>
      <c r="AL13" s="104">
        <f t="shared" si="2"/>
        <v>0</v>
      </c>
      <c r="AM13" s="344" t="s">
        <v>558</v>
      </c>
      <c r="AN13" s="345" t="s">
        <v>558</v>
      </c>
      <c r="AO13" s="345" t="s">
        <v>558</v>
      </c>
      <c r="AP13" s="345" t="s">
        <v>558</v>
      </c>
      <c r="AQ13" s="345" t="s">
        <v>558</v>
      </c>
      <c r="AR13" s="345" t="s">
        <v>558</v>
      </c>
      <c r="AS13" s="345" t="s">
        <v>558</v>
      </c>
      <c r="AT13" s="345" t="s">
        <v>558</v>
      </c>
      <c r="AU13" s="345" t="s">
        <v>558</v>
      </c>
      <c r="AV13" s="345" t="s">
        <v>558</v>
      </c>
      <c r="AW13" s="345" t="s">
        <v>558</v>
      </c>
      <c r="AX13" s="345" t="s">
        <v>558</v>
      </c>
      <c r="AY13" s="345" t="s">
        <v>558</v>
      </c>
      <c r="AZ13" s="345" t="s">
        <v>558</v>
      </c>
      <c r="BA13" s="345" t="s">
        <v>558</v>
      </c>
      <c r="BB13" s="345" t="s">
        <v>558</v>
      </c>
      <c r="BC13" s="345" t="s">
        <v>558</v>
      </c>
      <c r="BD13" s="345" t="s">
        <v>558</v>
      </c>
      <c r="BE13" s="345" t="s">
        <v>558</v>
      </c>
      <c r="BF13" s="345" t="s">
        <v>558</v>
      </c>
      <c r="BG13" s="345" t="s">
        <v>558</v>
      </c>
      <c r="BH13" s="345" t="s">
        <v>558</v>
      </c>
      <c r="BI13" s="345" t="s">
        <v>558</v>
      </c>
      <c r="BJ13" s="345" t="s">
        <v>558</v>
      </c>
      <c r="BK13" s="345" t="s">
        <v>558</v>
      </c>
      <c r="BL13" s="32"/>
      <c r="BM13" s="32"/>
    </row>
    <row r="14" spans="1:65" s="33" customFormat="1" ht="57.75" customHeight="1">
      <c r="A14" s="44"/>
      <c r="B14" s="229"/>
      <c r="C14" s="325"/>
      <c r="D14" s="325"/>
      <c r="E14" s="325"/>
      <c r="F14" s="118"/>
      <c r="G14" s="118"/>
      <c r="H14" s="118"/>
      <c r="I14" s="209"/>
      <c r="J14" s="209"/>
      <c r="K14" s="209"/>
      <c r="L14" s="209"/>
      <c r="M14" s="209"/>
      <c r="N14" s="209"/>
      <c r="O14" s="209"/>
      <c r="P14" s="209"/>
      <c r="Q14" s="209"/>
      <c r="R14" s="118"/>
      <c r="S14" s="118"/>
      <c r="T14" s="118"/>
      <c r="U14" s="118"/>
      <c r="V14" s="118"/>
      <c r="W14" s="118"/>
      <c r="X14" s="118"/>
      <c r="Y14" s="118"/>
      <c r="Z14" s="118"/>
      <c r="AA14" s="118"/>
      <c r="AB14" s="118"/>
      <c r="AC14" s="118"/>
      <c r="AD14" s="335"/>
      <c r="AE14" s="208"/>
      <c r="AF14" s="38"/>
      <c r="AG14" s="208"/>
      <c r="AH14" s="161"/>
      <c r="AI14" s="335"/>
      <c r="AJ14" s="229"/>
      <c r="AK14" s="325"/>
      <c r="AL14" s="325"/>
      <c r="AM14" s="326"/>
      <c r="AN14" s="32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32"/>
      <c r="BM14" s="32"/>
    </row>
    <row r="15" spans="1:65" ht="20.25" customHeight="1">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BM15" s="32"/>
    </row>
    <row r="16" spans="1:65" ht="20.25" customHeight="1">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BM16" s="32"/>
    </row>
    <row r="17" spans="65:65">
      <c r="BM17" s="32"/>
    </row>
    <row r="18" spans="65:65">
      <c r="BM18" s="32"/>
    </row>
    <row r="19" spans="65:65">
      <c r="BM19" s="32"/>
    </row>
    <row r="20" spans="65:65">
      <c r="BM20" s="32"/>
    </row>
    <row r="21" spans="65:65">
      <c r="BM21" s="32"/>
    </row>
    <row r="22" spans="65:65">
      <c r="BM22" s="32"/>
    </row>
  </sheetData>
  <mergeCells count="4">
    <mergeCell ref="C2:K2"/>
    <mergeCell ref="B4:AG4"/>
    <mergeCell ref="AJ4:BK4"/>
    <mergeCell ref="B5:J5"/>
  </mergeCells>
  <phoneticPr fontId="4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7C86-274F-44F6-86B9-B0E631AFD532}">
  <sheetPr>
    <tabColor rgb="FF0071CE"/>
  </sheetPr>
  <dimension ref="A2:BP12"/>
  <sheetViews>
    <sheetView zoomScale="80" zoomScaleNormal="80" zoomScaleSheetLayoutView="50" workbookViewId="0">
      <selection activeCell="P12" sqref="P12"/>
    </sheetView>
  </sheetViews>
  <sheetFormatPr defaultColWidth="23.5" defaultRowHeight="14.25"/>
  <cols>
    <col min="1" max="1" width="3.625" style="32" customWidth="1"/>
    <col min="2" max="2" width="51.625" style="32" customWidth="1"/>
    <col min="3" max="3" width="16.375" style="32" customWidth="1"/>
    <col min="4" max="4" width="20.625" style="32" customWidth="1"/>
    <col min="5" max="13" width="11.875" style="32" customWidth="1"/>
    <col min="14" max="14" width="2.75" style="32" customWidth="1"/>
    <col min="15" max="23" width="12" style="32" customWidth="1"/>
    <col min="24" max="24" width="3.5" style="32" customWidth="1"/>
    <col min="25" max="25" width="48.625" style="32" customWidth="1"/>
    <col min="26" max="30" width="11.875" style="32" customWidth="1"/>
    <col min="31" max="31" width="2.625" style="32" customWidth="1"/>
    <col min="32" max="32" width="10.75" style="32" customWidth="1"/>
    <col min="33" max="33" width="1.75" style="32" customWidth="1"/>
    <col min="34" max="34" width="8.875" style="32" customWidth="1"/>
    <col min="35" max="36" width="6.5" style="32" customWidth="1"/>
    <col min="37" max="37" width="46.625" style="32" customWidth="1"/>
    <col min="38" max="38" width="16.625" style="32" customWidth="1"/>
    <col min="39" max="39" width="27.125" style="32" customWidth="1"/>
    <col min="40" max="48" width="22.875" style="32" customWidth="1"/>
    <col min="49" max="49" width="9.625" style="32" customWidth="1"/>
    <col min="50" max="58" width="22.875" style="32" customWidth="1"/>
    <col min="59" max="59" width="9.875" style="32" customWidth="1"/>
    <col min="60" max="65" width="22.875" style="32" customWidth="1"/>
    <col min="66" max="16384" width="23.5" style="32"/>
  </cols>
  <sheetData>
    <row r="2" spans="1:68" ht="18.75">
      <c r="A2" s="205"/>
      <c r="B2" s="206" t="s">
        <v>559</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J2" s="205"/>
      <c r="AK2" s="449" t="s">
        <v>96</v>
      </c>
      <c r="AL2" s="457"/>
      <c r="AM2" s="457"/>
      <c r="AN2" s="457"/>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8" ht="18.75">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8" ht="19.5">
      <c r="A4" s="161"/>
      <c r="B4" s="440" t="s">
        <v>27</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J4" s="161"/>
      <c r="AK4" s="440" t="str">
        <f>B4</f>
        <v>Outcome performance - ODIs (financial)</v>
      </c>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L4" s="457"/>
      <c r="BM4" s="457"/>
    </row>
    <row r="5" spans="1:68" ht="16.5" thickBot="1">
      <c r="A5" s="161"/>
      <c r="C5" s="236"/>
      <c r="D5" s="236"/>
      <c r="E5" s="236"/>
      <c r="F5" s="236"/>
      <c r="G5" s="236"/>
      <c r="H5" s="236"/>
      <c r="I5" s="236"/>
      <c r="J5" s="236"/>
      <c r="K5" s="236"/>
      <c r="L5" s="236"/>
      <c r="M5" s="236"/>
      <c r="N5" s="236"/>
      <c r="O5" s="236"/>
      <c r="P5" s="236"/>
      <c r="Q5" s="236"/>
      <c r="R5" s="236"/>
      <c r="S5" s="251" t="s">
        <v>119</v>
      </c>
      <c r="T5" s="251" t="s">
        <v>120</v>
      </c>
      <c r="U5" s="251" t="s">
        <v>121</v>
      </c>
      <c r="V5" s="251" t="s">
        <v>122</v>
      </c>
      <c r="W5" s="252" t="s">
        <v>123</v>
      </c>
      <c r="X5" s="236"/>
      <c r="Y5" s="450" t="s">
        <v>560</v>
      </c>
      <c r="Z5" s="457"/>
      <c r="AA5" s="457"/>
      <c r="AB5" s="457"/>
      <c r="AC5" s="457"/>
      <c r="AD5" s="457"/>
      <c r="AE5" s="210"/>
      <c r="AF5" s="210"/>
      <c r="AG5" s="210"/>
      <c r="AH5" s="210"/>
      <c r="AJ5" s="161"/>
      <c r="AK5" s="205"/>
      <c r="AL5" s="205"/>
      <c r="AM5" s="205"/>
      <c r="AN5" s="161"/>
      <c r="AO5" s="161"/>
      <c r="AP5" s="161"/>
      <c r="AQ5" s="161"/>
      <c r="AR5" s="161"/>
      <c r="AS5" s="161"/>
      <c r="AT5" s="161"/>
      <c r="AU5" s="161"/>
      <c r="AV5" s="161"/>
      <c r="AW5" s="161"/>
      <c r="AX5" s="236"/>
      <c r="AY5" s="236"/>
      <c r="AZ5" s="236"/>
      <c r="BA5" s="236"/>
      <c r="BB5" s="251" t="s">
        <v>119</v>
      </c>
      <c r="BC5" s="251" t="s">
        <v>120</v>
      </c>
      <c r="BD5" s="251" t="s">
        <v>121</v>
      </c>
      <c r="BE5" s="251" t="s">
        <v>122</v>
      </c>
      <c r="BF5" s="252" t="s">
        <v>123</v>
      </c>
      <c r="BG5" s="161"/>
      <c r="BH5" s="161"/>
      <c r="BI5" s="161"/>
      <c r="BJ5" s="161"/>
      <c r="BK5" s="161"/>
      <c r="BL5" s="161"/>
      <c r="BM5" s="161"/>
    </row>
    <row r="6" spans="1:68" s="33" customFormat="1" ht="15.75" thickBot="1">
      <c r="A6" s="34"/>
      <c r="B6" s="448" t="s">
        <v>97</v>
      </c>
      <c r="C6" s="441" t="s">
        <v>98</v>
      </c>
      <c r="D6" s="441" t="s">
        <v>99</v>
      </c>
      <c r="E6" s="438" t="s">
        <v>207</v>
      </c>
      <c r="F6" s="458"/>
      <c r="G6" s="458"/>
      <c r="H6" s="458"/>
      <c r="I6" s="458"/>
      <c r="J6" s="458"/>
      <c r="K6" s="458"/>
      <c r="L6" s="458"/>
      <c r="M6" s="465"/>
      <c r="N6" s="253"/>
      <c r="O6" s="437" t="s">
        <v>208</v>
      </c>
      <c r="P6" s="438" t="s">
        <v>209</v>
      </c>
      <c r="Q6" s="438" t="s">
        <v>210</v>
      </c>
      <c r="R6" s="438" t="s">
        <v>211</v>
      </c>
      <c r="S6" s="442" t="s">
        <v>212</v>
      </c>
      <c r="T6" s="466"/>
      <c r="U6" s="466"/>
      <c r="V6" s="466"/>
      <c r="W6" s="467"/>
      <c r="X6" s="253"/>
      <c r="Y6" s="437" t="s">
        <v>213</v>
      </c>
      <c r="Z6" s="438" t="s">
        <v>214</v>
      </c>
      <c r="AA6" s="438" t="s">
        <v>215</v>
      </c>
      <c r="AB6" s="438" t="s">
        <v>216</v>
      </c>
      <c r="AC6" s="438" t="s">
        <v>217</v>
      </c>
      <c r="AD6" s="442" t="s">
        <v>218</v>
      </c>
      <c r="AE6" s="88"/>
      <c r="AF6" s="436" t="s">
        <v>103</v>
      </c>
      <c r="AG6" s="58"/>
      <c r="AH6" s="436" t="s">
        <v>104</v>
      </c>
      <c r="AI6" s="57"/>
      <c r="AJ6" s="230"/>
      <c r="AK6" s="437" t="s">
        <v>97</v>
      </c>
      <c r="AL6" s="441" t="s">
        <v>98</v>
      </c>
      <c r="AM6" s="438" t="s">
        <v>99</v>
      </c>
      <c r="AN6" s="438" t="s">
        <v>207</v>
      </c>
      <c r="AO6" s="458"/>
      <c r="AP6" s="458"/>
      <c r="AQ6" s="458"/>
      <c r="AR6" s="458"/>
      <c r="AS6" s="458"/>
      <c r="AT6" s="458"/>
      <c r="AU6" s="458"/>
      <c r="AV6" s="465"/>
      <c r="AW6" s="230"/>
      <c r="AX6" s="437" t="s">
        <v>208</v>
      </c>
      <c r="AY6" s="438" t="s">
        <v>209</v>
      </c>
      <c r="AZ6" s="438" t="s">
        <v>210</v>
      </c>
      <c r="BA6" s="438" t="s">
        <v>211</v>
      </c>
      <c r="BB6" s="442" t="s">
        <v>212</v>
      </c>
      <c r="BC6" s="466"/>
      <c r="BD6" s="466"/>
      <c r="BE6" s="466"/>
      <c r="BF6" s="467"/>
      <c r="BG6" s="230"/>
      <c r="BH6" s="437" t="s">
        <v>213</v>
      </c>
      <c r="BI6" s="438" t="s">
        <v>214</v>
      </c>
      <c r="BJ6" s="438" t="s">
        <v>215</v>
      </c>
      <c r="BK6" s="438" t="s">
        <v>216</v>
      </c>
      <c r="BL6" s="438" t="s">
        <v>217</v>
      </c>
      <c r="BM6" s="442" t="s">
        <v>218</v>
      </c>
      <c r="BN6" s="57"/>
    </row>
    <row r="7" spans="1:68" s="33" customFormat="1" ht="45">
      <c r="A7" s="34"/>
      <c r="B7" s="460"/>
      <c r="C7" s="468"/>
      <c r="D7" s="468"/>
      <c r="E7" s="35" t="s">
        <v>219</v>
      </c>
      <c r="F7" s="35" t="s">
        <v>220</v>
      </c>
      <c r="G7" s="35" t="s">
        <v>221</v>
      </c>
      <c r="H7" s="35" t="s">
        <v>222</v>
      </c>
      <c r="I7" s="35" t="s">
        <v>223</v>
      </c>
      <c r="J7" s="35" t="s">
        <v>224</v>
      </c>
      <c r="K7" s="35" t="s">
        <v>225</v>
      </c>
      <c r="L7" s="77" t="s">
        <v>226</v>
      </c>
      <c r="M7" s="91" t="s">
        <v>227</v>
      </c>
      <c r="N7" s="253"/>
      <c r="O7" s="460"/>
      <c r="P7" s="462"/>
      <c r="Q7" s="462"/>
      <c r="R7" s="462"/>
      <c r="S7" s="469"/>
      <c r="T7" s="470"/>
      <c r="U7" s="470"/>
      <c r="V7" s="470"/>
      <c r="W7" s="471"/>
      <c r="X7" s="253"/>
      <c r="Y7" s="460"/>
      <c r="Z7" s="462"/>
      <c r="AA7" s="462"/>
      <c r="AB7" s="462"/>
      <c r="AC7" s="462"/>
      <c r="AD7" s="472"/>
      <c r="AE7" s="88"/>
      <c r="AF7" s="473"/>
      <c r="AG7" s="88"/>
      <c r="AH7" s="473"/>
      <c r="AI7" s="57"/>
      <c r="AJ7" s="230"/>
      <c r="AK7" s="474"/>
      <c r="AL7" s="468"/>
      <c r="AM7" s="468"/>
      <c r="AN7" s="35" t="s">
        <v>219</v>
      </c>
      <c r="AO7" s="35" t="s">
        <v>220</v>
      </c>
      <c r="AP7" s="35" t="s">
        <v>221</v>
      </c>
      <c r="AQ7" s="35" t="s">
        <v>222</v>
      </c>
      <c r="AR7" s="35" t="s">
        <v>223</v>
      </c>
      <c r="AS7" s="35" t="s">
        <v>224</v>
      </c>
      <c r="AT7" s="35" t="s">
        <v>225</v>
      </c>
      <c r="AU7" s="77" t="s">
        <v>226</v>
      </c>
      <c r="AV7" s="91" t="s">
        <v>227</v>
      </c>
      <c r="AW7" s="230"/>
      <c r="AX7" s="460"/>
      <c r="AY7" s="462"/>
      <c r="AZ7" s="462"/>
      <c r="BA7" s="462"/>
      <c r="BB7" s="469"/>
      <c r="BC7" s="470"/>
      <c r="BD7" s="470"/>
      <c r="BE7" s="470"/>
      <c r="BF7" s="471"/>
      <c r="BG7" s="230"/>
      <c r="BH7" s="460"/>
      <c r="BI7" s="462"/>
      <c r="BJ7" s="462"/>
      <c r="BK7" s="462"/>
      <c r="BL7" s="462"/>
      <c r="BM7" s="472"/>
      <c r="BN7" s="57"/>
    </row>
    <row r="8" spans="1:68" s="33" customFormat="1" ht="15">
      <c r="A8" s="34"/>
      <c r="B8" s="90" t="s">
        <v>100</v>
      </c>
      <c r="C8" s="468"/>
      <c r="D8" s="468"/>
      <c r="E8" s="35" t="s">
        <v>132</v>
      </c>
      <c r="F8" s="35" t="s">
        <v>132</v>
      </c>
      <c r="G8" s="35" t="s">
        <v>132</v>
      </c>
      <c r="H8" s="35" t="s">
        <v>132</v>
      </c>
      <c r="I8" s="35" t="s">
        <v>132</v>
      </c>
      <c r="J8" s="35" t="s">
        <v>132</v>
      </c>
      <c r="K8" s="35" t="s">
        <v>132</v>
      </c>
      <c r="L8" s="77" t="s">
        <v>132</v>
      </c>
      <c r="M8" s="91" t="s">
        <v>132</v>
      </c>
      <c r="N8" s="253"/>
      <c r="O8" s="48" t="s">
        <v>228</v>
      </c>
      <c r="P8" s="35" t="s">
        <v>132</v>
      </c>
      <c r="Q8" s="35" t="s">
        <v>228</v>
      </c>
      <c r="R8" s="35" t="s">
        <v>228</v>
      </c>
      <c r="S8" s="35" t="s">
        <v>142</v>
      </c>
      <c r="T8" s="35" t="s">
        <v>142</v>
      </c>
      <c r="U8" s="35" t="s">
        <v>142</v>
      </c>
      <c r="V8" s="35" t="s">
        <v>142</v>
      </c>
      <c r="W8" s="35" t="s">
        <v>142</v>
      </c>
      <c r="X8" s="253"/>
      <c r="Y8" s="48" t="s">
        <v>229</v>
      </c>
      <c r="Z8" s="35" t="s">
        <v>229</v>
      </c>
      <c r="AA8" s="35" t="s">
        <v>229</v>
      </c>
      <c r="AB8" s="35" t="s">
        <v>142</v>
      </c>
      <c r="AC8" s="35" t="s">
        <v>229</v>
      </c>
      <c r="AD8" s="91" t="s">
        <v>229</v>
      </c>
      <c r="AE8" s="88"/>
      <c r="AF8" s="473"/>
      <c r="AG8" s="58"/>
      <c r="AH8" s="473"/>
      <c r="AI8" s="57"/>
      <c r="AJ8" s="230"/>
      <c r="AK8" s="474"/>
      <c r="AL8" s="468"/>
      <c r="AM8" s="468"/>
      <c r="AN8" s="35" t="s">
        <v>132</v>
      </c>
      <c r="AO8" s="35" t="s">
        <v>132</v>
      </c>
      <c r="AP8" s="35" t="s">
        <v>132</v>
      </c>
      <c r="AQ8" s="35" t="s">
        <v>132</v>
      </c>
      <c r="AR8" s="35" t="s">
        <v>132</v>
      </c>
      <c r="AS8" s="35" t="s">
        <v>132</v>
      </c>
      <c r="AT8" s="35" t="s">
        <v>132</v>
      </c>
      <c r="AU8" s="77" t="s">
        <v>132</v>
      </c>
      <c r="AV8" s="91" t="s">
        <v>132</v>
      </c>
      <c r="AW8" s="230"/>
      <c r="AX8" s="48" t="s">
        <v>228</v>
      </c>
      <c r="AY8" s="35" t="s">
        <v>132</v>
      </c>
      <c r="AZ8" s="35" t="s">
        <v>228</v>
      </c>
      <c r="BA8" s="35" t="s">
        <v>228</v>
      </c>
      <c r="BB8" s="35" t="s">
        <v>142</v>
      </c>
      <c r="BC8" s="35" t="s">
        <v>142</v>
      </c>
      <c r="BD8" s="35" t="s">
        <v>142</v>
      </c>
      <c r="BE8" s="35" t="s">
        <v>142</v>
      </c>
      <c r="BF8" s="35" t="s">
        <v>142</v>
      </c>
      <c r="BG8" s="230"/>
      <c r="BH8" s="48" t="s">
        <v>229</v>
      </c>
      <c r="BI8" s="35" t="s">
        <v>229</v>
      </c>
      <c r="BJ8" s="35" t="s">
        <v>229</v>
      </c>
      <c r="BK8" s="35" t="s">
        <v>142</v>
      </c>
      <c r="BL8" s="35" t="s">
        <v>229</v>
      </c>
      <c r="BM8" s="91" t="s">
        <v>229</v>
      </c>
      <c r="BN8" s="57"/>
    </row>
    <row r="9" spans="1:68" s="33" customFormat="1" ht="15.75" thickBot="1">
      <c r="A9" s="34"/>
      <c r="B9" s="92" t="s">
        <v>230</v>
      </c>
      <c r="C9" s="461"/>
      <c r="D9" s="461"/>
      <c r="E9" s="31">
        <v>2</v>
      </c>
      <c r="F9" s="31">
        <v>2</v>
      </c>
      <c r="G9" s="31">
        <v>2</v>
      </c>
      <c r="H9" s="31">
        <v>2</v>
      </c>
      <c r="I9" s="31">
        <v>2</v>
      </c>
      <c r="J9" s="31">
        <v>2</v>
      </c>
      <c r="K9" s="31">
        <v>2</v>
      </c>
      <c r="L9" s="29">
        <v>2</v>
      </c>
      <c r="M9" s="28">
        <v>2</v>
      </c>
      <c r="N9" s="253"/>
      <c r="O9" s="30">
        <v>6</v>
      </c>
      <c r="P9" s="31">
        <v>2</v>
      </c>
      <c r="Q9" s="31">
        <v>6</v>
      </c>
      <c r="R9" s="31">
        <v>6</v>
      </c>
      <c r="S9" s="211">
        <v>3</v>
      </c>
      <c r="T9" s="211">
        <v>3</v>
      </c>
      <c r="U9" s="211">
        <v>3</v>
      </c>
      <c r="V9" s="211">
        <v>3</v>
      </c>
      <c r="W9" s="211">
        <v>3</v>
      </c>
      <c r="X9" s="253"/>
      <c r="Y9" s="220">
        <v>0</v>
      </c>
      <c r="Z9" s="211">
        <v>0</v>
      </c>
      <c r="AA9" s="211">
        <v>0</v>
      </c>
      <c r="AB9" s="31">
        <v>0</v>
      </c>
      <c r="AC9" s="31">
        <v>0</v>
      </c>
      <c r="AD9" s="221">
        <v>0</v>
      </c>
      <c r="AE9" s="88"/>
      <c r="AF9" s="463"/>
      <c r="AG9" s="88"/>
      <c r="AH9" s="463"/>
      <c r="AI9" s="57"/>
      <c r="AJ9" s="230"/>
      <c r="AK9" s="460"/>
      <c r="AL9" s="461"/>
      <c r="AM9" s="462"/>
      <c r="AN9" s="31">
        <v>2</v>
      </c>
      <c r="AO9" s="31">
        <v>2</v>
      </c>
      <c r="AP9" s="31">
        <v>2</v>
      </c>
      <c r="AQ9" s="31">
        <v>2</v>
      </c>
      <c r="AR9" s="31">
        <v>2</v>
      </c>
      <c r="AS9" s="31">
        <v>2</v>
      </c>
      <c r="AT9" s="31">
        <v>2</v>
      </c>
      <c r="AU9" s="29">
        <v>2</v>
      </c>
      <c r="AV9" s="28">
        <v>2</v>
      </c>
      <c r="AW9" s="230"/>
      <c r="AX9" s="30">
        <v>6</v>
      </c>
      <c r="AY9" s="31">
        <v>2</v>
      </c>
      <c r="AZ9" s="31">
        <v>6</v>
      </c>
      <c r="BA9" s="31">
        <v>6</v>
      </c>
      <c r="BB9" s="31">
        <v>3</v>
      </c>
      <c r="BC9" s="31">
        <v>3</v>
      </c>
      <c r="BD9" s="31">
        <v>3</v>
      </c>
      <c r="BE9" s="31">
        <v>3</v>
      </c>
      <c r="BF9" s="31">
        <v>3</v>
      </c>
      <c r="BG9" s="230"/>
      <c r="BH9" s="220">
        <v>0</v>
      </c>
      <c r="BI9" s="211">
        <v>0</v>
      </c>
      <c r="BJ9" s="211">
        <v>0</v>
      </c>
      <c r="BK9" s="31">
        <v>0</v>
      </c>
      <c r="BL9" s="31">
        <v>0</v>
      </c>
      <c r="BM9" s="221">
        <v>0</v>
      </c>
      <c r="BN9" s="57"/>
    </row>
    <row r="10" spans="1:68" s="33" customFormat="1" ht="16.5" thickBot="1">
      <c r="A10" s="34"/>
      <c r="N10" s="250"/>
      <c r="U10" s="115"/>
      <c r="V10" s="115"/>
      <c r="W10" s="115"/>
      <c r="X10" s="250"/>
      <c r="AE10" s="210"/>
      <c r="AF10" s="207"/>
      <c r="AG10" s="34"/>
      <c r="AH10" s="34"/>
      <c r="AJ10" s="161"/>
      <c r="AK10" s="34"/>
      <c r="AL10" s="34"/>
      <c r="AM10" s="34"/>
      <c r="AN10" s="34"/>
      <c r="AO10" s="34"/>
      <c r="AP10" s="34"/>
      <c r="AQ10" s="34"/>
      <c r="AR10" s="34"/>
      <c r="AS10" s="34"/>
      <c r="AT10" s="34"/>
      <c r="AU10" s="34"/>
      <c r="AV10" s="34"/>
      <c r="AW10" s="161"/>
      <c r="AX10" s="34"/>
      <c r="AY10" s="34"/>
      <c r="AZ10" s="34"/>
      <c r="BA10" s="34"/>
      <c r="BB10" s="34"/>
      <c r="BC10" s="34"/>
      <c r="BD10" s="34"/>
      <c r="BE10" s="34"/>
      <c r="BF10" s="34"/>
      <c r="BG10" s="161"/>
      <c r="BH10" s="34"/>
      <c r="BI10" s="34"/>
      <c r="BJ10" s="34"/>
      <c r="BK10" s="34"/>
      <c r="BL10" s="34"/>
      <c r="BM10" s="34"/>
    </row>
    <row r="11" spans="1:68" s="33" customFormat="1" ht="16.5" thickBot="1">
      <c r="A11" s="34"/>
      <c r="B11" s="23" t="s">
        <v>532</v>
      </c>
      <c r="C11" s="196"/>
      <c r="D11" s="196"/>
      <c r="E11" s="209"/>
      <c r="F11" s="209"/>
      <c r="G11" s="209"/>
      <c r="H11" s="209"/>
      <c r="I11" s="209"/>
      <c r="J11" s="209"/>
      <c r="K11" s="209"/>
      <c r="L11" s="209"/>
      <c r="M11" s="209"/>
      <c r="N11" s="241"/>
      <c r="O11" s="209"/>
      <c r="P11" s="209"/>
      <c r="Q11" s="209"/>
      <c r="R11" s="209"/>
      <c r="S11" s="209"/>
      <c r="T11" s="209"/>
      <c r="U11" s="209"/>
      <c r="V11" s="209"/>
      <c r="W11" s="209"/>
      <c r="X11" s="241"/>
      <c r="Y11" s="209"/>
      <c r="Z11" s="209"/>
      <c r="AA11" s="209"/>
      <c r="AB11" s="209"/>
      <c r="AC11" s="209"/>
      <c r="AD11" s="209"/>
      <c r="AE11" s="210"/>
      <c r="AF11" s="207"/>
      <c r="AG11" s="210"/>
      <c r="AH11" s="210"/>
      <c r="AJ11" s="161"/>
      <c r="AK11" s="23" t="s">
        <v>532</v>
      </c>
      <c r="AL11" s="118"/>
      <c r="AM11" s="118"/>
      <c r="AN11" s="118"/>
      <c r="AO11" s="118"/>
      <c r="AP11" s="118"/>
      <c r="AQ11" s="118"/>
      <c r="AR11" s="118"/>
      <c r="AS11" s="118"/>
      <c r="AT11" s="118"/>
      <c r="AU11" s="118"/>
      <c r="AV11" s="118"/>
      <c r="AW11" s="346"/>
      <c r="AX11" s="118"/>
      <c r="AY11" s="118"/>
      <c r="AZ11" s="118"/>
      <c r="BA11" s="118"/>
      <c r="BB11" s="118"/>
      <c r="BC11" s="118"/>
      <c r="BD11" s="118"/>
      <c r="BE11" s="118"/>
      <c r="BF11" s="118"/>
      <c r="BG11" s="346"/>
      <c r="BH11" s="118"/>
      <c r="BI11" s="118"/>
      <c r="BJ11" s="118"/>
      <c r="BK11" s="118"/>
      <c r="BL11" s="118"/>
      <c r="BM11" s="118"/>
      <c r="BN11" s="209"/>
      <c r="BO11" s="209"/>
      <c r="BP11" s="209"/>
    </row>
    <row r="12" spans="1:68" s="33" customFormat="1" ht="30">
      <c r="A12" s="34"/>
      <c r="B12" s="61" t="str">
        <f>ADD23A!B$10</f>
        <v>Severe water supply interruptions </v>
      </c>
      <c r="C12" s="10" t="str">
        <f>ADD23A!C$10</f>
        <v>PR24_SWSI</v>
      </c>
      <c r="D12" s="10" t="str">
        <f>ADD23A!D$10</f>
        <v>PR24_SWSI_AFW</v>
      </c>
      <c r="E12" s="347">
        <v>0</v>
      </c>
      <c r="F12" s="348">
        <v>1</v>
      </c>
      <c r="G12" s="347">
        <v>0</v>
      </c>
      <c r="H12" s="347">
        <v>0</v>
      </c>
      <c r="I12" s="347">
        <v>0</v>
      </c>
      <c r="J12" s="347">
        <v>0</v>
      </c>
      <c r="K12" s="347">
        <v>0</v>
      </c>
      <c r="L12" s="349">
        <v>0</v>
      </c>
      <c r="M12" s="125">
        <f t="shared" ref="M12" si="0">SUM(E12:L12)</f>
        <v>1</v>
      </c>
      <c r="N12" s="241"/>
      <c r="O12" s="350"/>
      <c r="P12" s="419">
        <v>0.7</v>
      </c>
      <c r="Q12" s="119">
        <f t="shared" ref="Q12" si="1">O12*P12</f>
        <v>0</v>
      </c>
      <c r="R12" s="119">
        <f t="shared" ref="R12" si="2">O12*P12*-1</f>
        <v>0</v>
      </c>
      <c r="S12" s="351"/>
      <c r="T12" s="351"/>
      <c r="U12" s="351"/>
      <c r="V12" s="351"/>
      <c r="W12" s="352"/>
      <c r="X12" s="241"/>
      <c r="Y12" s="353" t="s">
        <v>400</v>
      </c>
      <c r="Z12" s="324" t="s">
        <v>401</v>
      </c>
      <c r="AA12" s="324" t="s">
        <v>402</v>
      </c>
      <c r="AB12" s="94">
        <v>0</v>
      </c>
      <c r="AC12" s="324" t="s">
        <v>561</v>
      </c>
      <c r="AD12" s="197" t="s">
        <v>562</v>
      </c>
      <c r="AE12" s="228"/>
      <c r="AF12" s="47" t="s">
        <v>563</v>
      </c>
      <c r="AG12" s="240"/>
      <c r="AH12" s="47"/>
      <c r="AI12" s="209"/>
      <c r="AJ12" s="346"/>
      <c r="AK12" s="61" t="str">
        <f>ADD23A!B$10</f>
        <v>Severe water supply interruptions </v>
      </c>
      <c r="AL12" s="10" t="str">
        <f>ADD23A!C$10</f>
        <v>PR24_SWSI</v>
      </c>
      <c r="AM12" s="10" t="str">
        <f>ADD23A!D$10</f>
        <v>PR24_SWSI_AFW</v>
      </c>
      <c r="AN12" s="129" t="s">
        <v>564</v>
      </c>
      <c r="AO12" s="129" t="s">
        <v>565</v>
      </c>
      <c r="AP12" s="129" t="s">
        <v>566</v>
      </c>
      <c r="AQ12" s="129" t="s">
        <v>567</v>
      </c>
      <c r="AR12" s="129" t="s">
        <v>568</v>
      </c>
      <c r="AS12" s="129" t="s">
        <v>569</v>
      </c>
      <c r="AT12" s="129" t="s">
        <v>570</v>
      </c>
      <c r="AU12" s="129" t="s">
        <v>571</v>
      </c>
      <c r="AV12" s="125" t="s">
        <v>572</v>
      </c>
      <c r="AW12" s="242"/>
      <c r="AX12" s="182" t="s">
        <v>573</v>
      </c>
      <c r="AY12" s="122" t="s">
        <v>574</v>
      </c>
      <c r="AZ12" s="119" t="s">
        <v>575</v>
      </c>
      <c r="BA12" s="119" t="s">
        <v>576</v>
      </c>
      <c r="BB12" s="107" t="s">
        <v>577</v>
      </c>
      <c r="BC12" s="107" t="s">
        <v>577</v>
      </c>
      <c r="BD12" s="107" t="s">
        <v>577</v>
      </c>
      <c r="BE12" s="107" t="s">
        <v>577</v>
      </c>
      <c r="BF12" s="108" t="s">
        <v>577</v>
      </c>
      <c r="BG12" s="242"/>
      <c r="BH12" s="200" t="s">
        <v>578</v>
      </c>
      <c r="BI12" s="93" t="s">
        <v>579</v>
      </c>
      <c r="BJ12" s="93" t="s">
        <v>580</v>
      </c>
      <c r="BK12" s="93" t="s">
        <v>581</v>
      </c>
      <c r="BL12" s="93" t="s">
        <v>582</v>
      </c>
      <c r="BM12" s="197" t="s">
        <v>583</v>
      </c>
      <c r="BN12" s="209"/>
      <c r="BO12" s="209"/>
      <c r="BP12" s="209"/>
    </row>
  </sheetData>
  <mergeCells count="36">
    <mergeCell ref="BL6:BL7"/>
    <mergeCell ref="BM6:BM7"/>
    <mergeCell ref="BA6:BA7"/>
    <mergeCell ref="BB6:BF7"/>
    <mergeCell ref="BH6:BH7"/>
    <mergeCell ref="BI6:BI7"/>
    <mergeCell ref="BJ6:BJ7"/>
    <mergeCell ref="BK6:BK7"/>
    <mergeCell ref="AZ6:AZ7"/>
    <mergeCell ref="AB6:AB7"/>
    <mergeCell ref="AC6:AC7"/>
    <mergeCell ref="AD6:AD7"/>
    <mergeCell ref="AF6:AF9"/>
    <mergeCell ref="AH6:AH9"/>
    <mergeCell ref="AK6:AK9"/>
    <mergeCell ref="AL6:AL9"/>
    <mergeCell ref="AM6:AM9"/>
    <mergeCell ref="AN6:AV6"/>
    <mergeCell ref="AX6:AX7"/>
    <mergeCell ref="AY6:AY7"/>
    <mergeCell ref="AA6:AA7"/>
    <mergeCell ref="AK2:AN2"/>
    <mergeCell ref="B4:AH4"/>
    <mergeCell ref="AK4:BM4"/>
    <mergeCell ref="Y5:AD5"/>
    <mergeCell ref="B6:B7"/>
    <mergeCell ref="C6:C9"/>
    <mergeCell ref="D6:D9"/>
    <mergeCell ref="E6:M6"/>
    <mergeCell ref="O6:O7"/>
    <mergeCell ref="P6:P7"/>
    <mergeCell ref="Q6:Q7"/>
    <mergeCell ref="R6:R7"/>
    <mergeCell ref="S6:W7"/>
    <mergeCell ref="Y6:Y7"/>
    <mergeCell ref="Z6:Z7"/>
  </mergeCells>
  <conditionalFormatting sqref="F12">
    <cfRule type="cellIs" dxfId="6" priority="15" operator="equal">
      <formula>0</formula>
    </cfRule>
  </conditionalFormatting>
  <conditionalFormatting sqref="AN12:AU12">
    <cfRule type="cellIs" dxfId="5" priority="1" operator="equal">
      <formula>0</formula>
    </cfRule>
  </conditionalFormatting>
  <dataValidations count="5">
    <dataValidation type="list" showInputMessage="1" showErrorMessage="1" sqref="AD12" xr:uid="{0E2DC02C-7423-4C40-8EC8-8CFB6A5CF430}">
      <formula1>"Common, Bespoke"</formula1>
    </dataValidation>
    <dataValidation type="list" showInputMessage="1" showErrorMessage="1" sqref="Y12" xr:uid="{12B8905C-C38D-43F7-8993-02B17064AFBD}">
      <formula1>"Underperformance only, Outperformance only, Outperformance and underperformance payments"</formula1>
    </dataValidation>
    <dataValidation type="list" showInputMessage="1" showErrorMessage="1" sqref="Z12" xr:uid="{E349B60B-CD22-423C-9A0D-EE915F50BCA2}">
      <formula1>"Revenue, RCV"</formula1>
    </dataValidation>
    <dataValidation type="list" showInputMessage="1" showErrorMessage="1" sqref="AA12" xr:uid="{AF90307B-8E4D-4702-A282-9C2FDFCEA104}">
      <formula1>"In-period, End of period"</formula1>
    </dataValidation>
    <dataValidation type="list" showInputMessage="1" showErrorMessage="1" sqref="AC12" xr:uid="{375EC502-2DBF-469E-945B-F9F1B27D3BC7}">
      <formula1>"Up, Down"</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7">
    <tabColor indexed="10"/>
  </sheetPr>
  <dimension ref="A1:O211"/>
  <sheetViews>
    <sheetView zoomScale="80" zoomScaleNormal="80" workbookViewId="0">
      <selection activeCell="A10" sqref="A10"/>
    </sheetView>
  </sheetViews>
  <sheetFormatPr defaultRowHeight="14.25"/>
  <cols>
    <col min="1" max="1" width="22.5" style="358" bestFit="1" customWidth="1"/>
    <col min="2" max="2" width="5.5" customWidth="1"/>
    <col min="3" max="3" width="177.625" bestFit="1" customWidth="1"/>
    <col min="4" max="4" width="8.125" bestFit="1" customWidth="1"/>
    <col min="5" max="5" width="6.375" bestFit="1" customWidth="1"/>
    <col min="6" max="6" width="5.75" style="358" customWidth="1"/>
    <col min="7" max="7" width="9.875" bestFit="1" customWidth="1"/>
    <col min="8" max="8" width="2.625" customWidth="1"/>
    <col min="9" max="10" width="2" customWidth="1"/>
    <col min="11" max="11" width="1.5" customWidth="1"/>
    <col min="12" max="12" width="1.25" customWidth="1"/>
    <col min="13" max="13" width="1.375" customWidth="1"/>
    <col min="14" max="14" width="107.125" customWidth="1"/>
    <col min="15" max="15" width="8" bestFit="1" customWidth="1"/>
  </cols>
  <sheetData>
    <row r="1" spans="1:15" s="134" customFormat="1">
      <c r="A1" s="134" t="s">
        <v>584</v>
      </c>
      <c r="B1" s="134" t="s">
        <v>585</v>
      </c>
      <c r="C1" s="134" t="s">
        <v>586</v>
      </c>
      <c r="D1" s="134" t="s">
        <v>587</v>
      </c>
      <c r="E1" s="134" t="s">
        <v>588</v>
      </c>
      <c r="F1" s="134" t="s">
        <v>101</v>
      </c>
      <c r="G1" s="134" t="s">
        <v>589</v>
      </c>
      <c r="H1" s="134" t="s">
        <v>590</v>
      </c>
      <c r="I1" s="134" t="s">
        <v>591</v>
      </c>
      <c r="J1" s="134" t="s">
        <v>592</v>
      </c>
      <c r="K1" s="134" t="s">
        <v>593</v>
      </c>
      <c r="L1" s="134" t="s">
        <v>594</v>
      </c>
      <c r="M1" s="134" t="s">
        <v>595</v>
      </c>
      <c r="N1" s="134" t="s">
        <v>596</v>
      </c>
      <c r="O1" s="134" t="s">
        <v>597</v>
      </c>
    </row>
    <row r="2" spans="1:15">
      <c r="A2" s="134" t="str">
        <f>ADD22B!$AP11</f>
        <v>ADD22B_01_PR24</v>
      </c>
      <c r="C2" t="str">
        <f xml:space="preserve"> (LEFT(ADD22B!$B$4, LEN(ADD22B!$B$4)) &amp; " - " &amp; ADD22B!$G$6 &amp; " - " &amp; ADD22B!$B11)</f>
        <v>Outcome performance from base expenditure - Bespoke performance commitments - Performance level  - Capital carbon</v>
      </c>
      <c r="D2" t="str">
        <f>ADD22B!$AN11</f>
        <v>%</v>
      </c>
      <c r="E2" t="s">
        <v>598</v>
      </c>
      <c r="F2" s="24">
        <f>ADD22B!$AO11</f>
        <v>2</v>
      </c>
      <c r="G2" t="s">
        <v>116</v>
      </c>
      <c r="N2" t="str">
        <f t="shared" ref="N2:N7" si="0">C2</f>
        <v>Outcome performance from base expenditure - Bespoke performance commitments - Performance level  - Capital carbon</v>
      </c>
    </row>
    <row r="3" spans="1:15">
      <c r="A3" s="134" t="str">
        <f>ADD22B!$AP12</f>
        <v>ADD22B_02_PR24</v>
      </c>
      <c r="C3" t="str">
        <f xml:space="preserve"> (LEFT(ADD22B!$B$4, LEN(ADD22B!$B$4)) &amp; " - " &amp; ADD22B!$G$6 &amp; " - " &amp; ADD22B!$B12)</f>
        <v>Outcome performance from base expenditure - Bespoke performance commitments - Performance level  - Embodied greenhouse gas emissions [SWB]</v>
      </c>
      <c r="D3" t="str">
        <f>ADD22B!$AN12</f>
        <v>%</v>
      </c>
      <c r="E3" t="s">
        <v>598</v>
      </c>
      <c r="F3" s="24">
        <f>ADD22B!$AO12</f>
        <v>2</v>
      </c>
      <c r="G3" t="s">
        <v>116</v>
      </c>
      <c r="N3" t="str">
        <f t="shared" si="0"/>
        <v>Outcome performance from base expenditure - Bespoke performance commitments - Performance level  - Embodied greenhouse gas emissions [SWB]</v>
      </c>
    </row>
    <row r="4" spans="1:15">
      <c r="A4" s="134" t="str">
        <f>ADD22B!$AP13</f>
        <v>ADD22B_03_PR24</v>
      </c>
      <c r="C4" t="str">
        <f xml:space="preserve"> (LEFT(ADD22B!$B$4, LEN(ADD22B!$B$4)) &amp; " - " &amp; ADD22B!$G$6 &amp; " - " &amp; ADD22B!$B13)</f>
        <v>Outcome performance from base expenditure - Bespoke performance commitments - Performance level  - Embodied greenhouse gas emissions [UUW]</v>
      </c>
      <c r="D4" t="str">
        <f>ADD22B!$AN13</f>
        <v>%</v>
      </c>
      <c r="E4" t="s">
        <v>598</v>
      </c>
      <c r="F4" s="24">
        <f>ADD22B!$AO13</f>
        <v>2</v>
      </c>
      <c r="G4" t="s">
        <v>116</v>
      </c>
      <c r="N4" t="str">
        <f t="shared" si="0"/>
        <v>Outcome performance from base expenditure - Bespoke performance commitments - Performance level  - Embodied greenhouse gas emissions [UUW]</v>
      </c>
    </row>
    <row r="5" spans="1:15">
      <c r="A5" s="134" t="str">
        <f>ADD22B!$AP14</f>
        <v>ADD22B_04_PR24</v>
      </c>
      <c r="C5" t="str">
        <f xml:space="preserve"> (LEFT(ADD22B!$B$4, LEN(ADD22B!$B$4)) &amp; " - " &amp; ADD22B!$G$6 &amp; " - " &amp; ADD22B!$B14)</f>
        <v>Outcome performance from base expenditure - Bespoke performance commitments - Performance level  - Lead pipe replacement</v>
      </c>
      <c r="D5" t="str">
        <f>ADD22B!$AN14</f>
        <v>Number</v>
      </c>
      <c r="E5" t="s">
        <v>598</v>
      </c>
      <c r="F5" s="24">
        <f>ADD22B!$AO14</f>
        <v>2</v>
      </c>
      <c r="G5" t="s">
        <v>116</v>
      </c>
      <c r="N5" t="str">
        <f t="shared" si="0"/>
        <v>Outcome performance from base expenditure - Bespoke performance commitments - Performance level  - Lead pipe replacement</v>
      </c>
    </row>
    <row r="6" spans="1:15">
      <c r="A6" s="134" t="str">
        <f>ADD22B!$AP15</f>
        <v>ADD22B_05_PR24</v>
      </c>
      <c r="C6" t="str">
        <f xml:space="preserve"> (LEFT(ADD22B!$B$4, LEN(ADD22B!$B$4)) &amp; " - " &amp; ADD22B!$G$6 &amp; " - " &amp; ADD22B!$B15)</f>
        <v>Outcome performance from base expenditure - Bespoke performance commitments - Performance level  - Lower carbon concrete</v>
      </c>
      <c r="D6" t="str">
        <f>ADD22B!$AN15</f>
        <v>%</v>
      </c>
      <c r="E6" t="s">
        <v>598</v>
      </c>
      <c r="F6" s="24">
        <f>ADD22B!$AO15</f>
        <v>2</v>
      </c>
      <c r="G6" t="s">
        <v>116</v>
      </c>
      <c r="N6" t="str">
        <f t="shared" si="0"/>
        <v>Outcome performance from base expenditure - Bespoke performance commitments - Performance level  - Lower carbon concrete</v>
      </c>
    </row>
    <row r="7" spans="1:15">
      <c r="A7" s="134" t="str">
        <f>ADD22B!$AP16</f>
        <v>ADD22B_06_PR24</v>
      </c>
      <c r="C7" t="str">
        <f xml:space="preserve"> (LEFT(ADD22B!$B$4, LEN(ADD22B!$B$4)) &amp; " - " &amp; ADD22B!$G$6 &amp; " - " &amp; ADD22B!$B16)</f>
        <v>Outcome performance from base expenditure - Bespoke performance commitments - Performance level  - Low pressure</v>
      </c>
      <c r="D7" t="str">
        <f>ADD22B!$AN16</f>
        <v>Time</v>
      </c>
      <c r="E7" t="s">
        <v>598</v>
      </c>
      <c r="F7" s="24">
        <f>ADD22B!$AO16</f>
        <v>0</v>
      </c>
      <c r="G7" t="s">
        <v>116</v>
      </c>
      <c r="N7" t="str">
        <f t="shared" si="0"/>
        <v>Outcome performance from base expenditure - Bespoke performance commitments - Performance level  - Low pressure</v>
      </c>
    </row>
    <row r="8" spans="1:15">
      <c r="A8" s="134" t="str">
        <f>ADD22B!$AP17</f>
        <v>ADD22B_07_PR24</v>
      </c>
      <c r="C8" t="str">
        <f xml:space="preserve"> (LEFT(ADD22B!$B$4, LEN(ADD22B!$B$4)) &amp; " - " &amp; ADD22B!$G$6 &amp; " - " &amp; ADD22B!$B17)</f>
        <v>Outcome performance from base expenditure - Bespoke performance commitments - Performance level  - Streetworks collaboration</v>
      </c>
      <c r="D8" t="str">
        <f>ADD22B!$AN17</f>
        <v>Number</v>
      </c>
      <c r="E8" t="s">
        <v>598</v>
      </c>
      <c r="F8" s="24">
        <f>ADD22B!$AO17</f>
        <v>0</v>
      </c>
      <c r="G8" t="s">
        <v>116</v>
      </c>
      <c r="N8" t="str">
        <f t="shared" ref="N8:N19" si="1">C8</f>
        <v>Outcome performance from base expenditure - Bespoke performance commitments - Performance level  - Streetworks collaboration</v>
      </c>
    </row>
    <row r="9" spans="1:15">
      <c r="A9" s="134" t="str">
        <f>ADD22B!$AP18</f>
        <v>ADD22B_08_PR24</v>
      </c>
      <c r="C9" t="str">
        <f xml:space="preserve"> (LEFT(ADD22B!$B$4, LEN(ADD22B!$B$4)) &amp; " - " &amp; ADD22B!$G$6 &amp; " - " &amp; ADD22B!$B18)</f>
        <v>Outcome performance from base expenditure - Bespoke performance commitments - Performance level  - Wonderful Windermere</v>
      </c>
      <c r="D9" t="str">
        <f>ADD22B!$AN18</f>
        <v>Kg</v>
      </c>
      <c r="E9" t="s">
        <v>598</v>
      </c>
      <c r="F9" s="24">
        <f>ADD22B!$AO18</f>
        <v>2</v>
      </c>
      <c r="G9" t="s">
        <v>116</v>
      </c>
      <c r="N9" t="str">
        <f t="shared" si="1"/>
        <v>Outcome performance from base expenditure - Bespoke performance commitments - Performance level  - Wonderful Windermere</v>
      </c>
    </row>
    <row r="10" spans="1:15">
      <c r="A10" s="163" t="str">
        <f>ADD22C!$AV11</f>
        <v>ADD22C_01_PR24</v>
      </c>
      <c r="C10" t="str">
        <f xml:space="preserve"> (LEFT(ADD22C!$B$4, LEN(ADD22C!$B$4)) &amp; " - " &amp; ADD22C!$G$6 &amp; " - " &amp; ADD22C!$B11)</f>
        <v>Outcome performance from enhancement expenditure - Bespoke performance commitments - Performance level - Capital carbon</v>
      </c>
      <c r="D10" s="163" t="str">
        <f>ADD22C!$AT11</f>
        <v>%</v>
      </c>
      <c r="E10" t="s">
        <v>598</v>
      </c>
      <c r="F10" s="24">
        <f>ADD22C!$AU11</f>
        <v>2</v>
      </c>
      <c r="G10" t="s">
        <v>116</v>
      </c>
      <c r="N10" t="str">
        <f t="shared" si="1"/>
        <v>Outcome performance from enhancement expenditure - Bespoke performance commitments - Performance level - Capital carbon</v>
      </c>
    </row>
    <row r="11" spans="1:15">
      <c r="A11" s="163" t="str">
        <f>ADD22C!$AV12</f>
        <v>ADD22C_02_PR24</v>
      </c>
      <c r="C11" t="str">
        <f xml:space="preserve"> (LEFT(ADD22C!$B$4, LEN(ADD22C!$B$4)) &amp; " - " &amp; ADD22C!$G$6 &amp; " - " &amp; ADD22C!$B12)</f>
        <v>Outcome performance from enhancement expenditure - Bespoke performance commitments - Performance level - Embodied greenhouse gas emissions [SWB]</v>
      </c>
      <c r="D11" s="163" t="str">
        <f>ADD22C!$AT12</f>
        <v>%</v>
      </c>
      <c r="E11" t="s">
        <v>598</v>
      </c>
      <c r="F11" s="24">
        <f>ADD22C!$AU12</f>
        <v>2</v>
      </c>
      <c r="G11" t="s">
        <v>116</v>
      </c>
      <c r="N11" t="str">
        <f t="shared" si="1"/>
        <v>Outcome performance from enhancement expenditure - Bespoke performance commitments - Performance level - Embodied greenhouse gas emissions [SWB]</v>
      </c>
    </row>
    <row r="12" spans="1:15">
      <c r="A12" s="163" t="str">
        <f>ADD22C!$AV13</f>
        <v>ADD22C_03_PR24</v>
      </c>
      <c r="C12" t="str">
        <f xml:space="preserve"> (LEFT(ADD22C!$B$4, LEN(ADD22C!$B$4)) &amp; " - " &amp; ADD22C!$G$6 &amp; " - " &amp; ADD22C!$B13)</f>
        <v>Outcome performance from enhancement expenditure - Bespoke performance commitments - Performance level - Embodied greenhouse gas emissions [UUW]</v>
      </c>
      <c r="D12" s="163" t="str">
        <f>ADD22C!$AT13</f>
        <v>%</v>
      </c>
      <c r="E12" t="s">
        <v>598</v>
      </c>
      <c r="F12" s="24">
        <f>ADD22C!$AU13</f>
        <v>2</v>
      </c>
      <c r="G12" t="s">
        <v>116</v>
      </c>
      <c r="N12" t="str">
        <f t="shared" si="1"/>
        <v>Outcome performance from enhancement expenditure - Bespoke performance commitments - Performance level - Embodied greenhouse gas emissions [UUW]</v>
      </c>
    </row>
    <row r="13" spans="1:15">
      <c r="A13" s="163" t="str">
        <f>ADD22C!$AV14</f>
        <v>ADD22C_04_PR24</v>
      </c>
      <c r="C13" t="str">
        <f xml:space="preserve"> (LEFT(ADD22C!$B$4, LEN(ADD22C!$B$4)) &amp; " - " &amp; ADD22C!$G$6 &amp; " - " &amp; ADD22C!$B14)</f>
        <v>Outcome performance from enhancement expenditure - Bespoke performance commitments - Performance level - Lead pipe replacement</v>
      </c>
      <c r="D13" s="163" t="str">
        <f>ADD22C!$AT14</f>
        <v>Number</v>
      </c>
      <c r="E13" t="s">
        <v>598</v>
      </c>
      <c r="F13" s="24">
        <f>ADD22C!$AU14</f>
        <v>2</v>
      </c>
      <c r="G13" t="s">
        <v>116</v>
      </c>
      <c r="N13" t="str">
        <f t="shared" si="1"/>
        <v>Outcome performance from enhancement expenditure - Bespoke performance commitments - Performance level - Lead pipe replacement</v>
      </c>
    </row>
    <row r="14" spans="1:15">
      <c r="A14" s="163" t="str">
        <f>ADD22C!$AV15</f>
        <v>ADD22C_05_PR24</v>
      </c>
      <c r="C14" t="str">
        <f xml:space="preserve"> (LEFT(ADD22C!$B$4, LEN(ADD22C!$B$4)) &amp; " - " &amp; ADD22C!$G$6 &amp; " - " &amp; ADD22C!$B15)</f>
        <v>Outcome performance from enhancement expenditure - Bespoke performance commitments - Performance level - Lower carbon concrete</v>
      </c>
      <c r="D14" s="163" t="str">
        <f>ADD22C!$AT15</f>
        <v>%</v>
      </c>
      <c r="E14" t="s">
        <v>598</v>
      </c>
      <c r="F14" s="24">
        <f>ADD22C!$AU15</f>
        <v>2</v>
      </c>
      <c r="G14" t="s">
        <v>116</v>
      </c>
      <c r="N14" t="str">
        <f t="shared" si="1"/>
        <v>Outcome performance from enhancement expenditure - Bespoke performance commitments - Performance level - Lower carbon concrete</v>
      </c>
    </row>
    <row r="15" spans="1:15">
      <c r="A15" s="163" t="str">
        <f>ADD22C!$AV16</f>
        <v>ADD22C_06_PR24</v>
      </c>
      <c r="C15" t="str">
        <f xml:space="preserve"> (LEFT(ADD22C!$B$4, LEN(ADD22C!$B$4)) &amp; " - " &amp; ADD22C!$G$6 &amp; " - " &amp; ADD22C!$B16)</f>
        <v>Outcome performance from enhancement expenditure - Bespoke performance commitments - Performance level - Low pressure</v>
      </c>
      <c r="D15" s="163" t="str">
        <f>ADD22C!$AT16</f>
        <v>Time</v>
      </c>
      <c r="E15" t="s">
        <v>598</v>
      </c>
      <c r="F15" s="24">
        <f>ADD22C!$AU16</f>
        <v>0</v>
      </c>
      <c r="G15" t="s">
        <v>116</v>
      </c>
      <c r="N15" t="str">
        <f t="shared" si="1"/>
        <v>Outcome performance from enhancement expenditure - Bespoke performance commitments - Performance level - Low pressure</v>
      </c>
    </row>
    <row r="16" spans="1:15">
      <c r="A16" s="163" t="str">
        <f>ADD22C!$AV17</f>
        <v>ADD22C_07_PR24</v>
      </c>
      <c r="C16" t="str">
        <f xml:space="preserve"> (LEFT(ADD22C!$B$4, LEN(ADD22C!$B$4)) &amp; " - " &amp; ADD22C!$G$6 &amp; " - " &amp; ADD22C!$B17)</f>
        <v>Outcome performance from enhancement expenditure - Bespoke performance commitments - Performance level - Streetworks collaboration</v>
      </c>
      <c r="D16" s="163" t="str">
        <f>ADD22C!$AT17</f>
        <v>Number</v>
      </c>
      <c r="E16" t="s">
        <v>598</v>
      </c>
      <c r="F16" s="24">
        <f>ADD22C!$AU17</f>
        <v>0</v>
      </c>
      <c r="G16" t="s">
        <v>116</v>
      </c>
      <c r="N16" t="str">
        <f t="shared" si="1"/>
        <v>Outcome performance from enhancement expenditure - Bespoke performance commitments - Performance level - Streetworks collaboration</v>
      </c>
    </row>
    <row r="17" spans="1:14">
      <c r="A17" s="163" t="str">
        <f>ADD22C!$AV18</f>
        <v>ADD22C_08_PR24</v>
      </c>
      <c r="C17" t="str">
        <f xml:space="preserve"> (LEFT(ADD22C!$B$4, LEN(ADD22C!$B$4)) &amp; " - " &amp; ADD22C!$G$6 &amp; " - " &amp; ADD22C!$B18)</f>
        <v>Outcome performance from enhancement expenditure - Bespoke performance commitments - Performance level - Wonderful Windermere</v>
      </c>
      <c r="D17" s="163" t="str">
        <f>ADD22C!$AT18</f>
        <v>Kg</v>
      </c>
      <c r="E17" t="s">
        <v>598</v>
      </c>
      <c r="F17" s="24">
        <f>ADD22C!$AU18</f>
        <v>2</v>
      </c>
      <c r="G17" t="s">
        <v>116</v>
      </c>
      <c r="N17" t="str">
        <f t="shared" si="1"/>
        <v>Outcome performance from enhancement expenditure - Bespoke performance commitments - Performance level - Wonderful Windermere</v>
      </c>
    </row>
    <row r="18" spans="1:14">
      <c r="A18" s="163" t="str">
        <f>ADD22D!$AN13</f>
        <v>ADD22D_01WR_PR24</v>
      </c>
      <c r="C18" t="str">
        <f xml:space="preserve"> (LEFT(ADD22D!$B$4, LEN(ADD22D!$B$4)) &amp; " - " &amp; ADD22D!$AN$6 &amp; " - " &amp; ADD22D!$AN$7 &amp; " - " &amp; ADD22D!$AK13)</f>
        <v>Outcome performance - ODIs (financial) - Price control allocation - Water resources - Capital carbon</v>
      </c>
      <c r="D18" s="163" t="str">
        <f>ADD22D!$AN$8</f>
        <v>%</v>
      </c>
      <c r="E18" t="s">
        <v>598</v>
      </c>
      <c r="F18" s="24">
        <f>ADD22D!$AN$9</f>
        <v>2</v>
      </c>
      <c r="G18" t="s">
        <v>116</v>
      </c>
      <c r="N18" t="str">
        <f t="shared" si="1"/>
        <v>Outcome performance - ODIs (financial) - Price control allocation - Water resources - Capital carbon</v>
      </c>
    </row>
    <row r="19" spans="1:14">
      <c r="A19" s="163" t="str">
        <f>ADD22D!$AN14</f>
        <v>ADD22D_02WR_PR24</v>
      </c>
      <c r="C19" t="str">
        <f xml:space="preserve"> (LEFT(ADD22D!$B$4, LEN(ADD22D!$B$4)) &amp; " - " &amp; ADD22D!$AN$6 &amp; " - " &amp; ADD22D!$AN$7 &amp; " - " &amp; ADD22D!$AK14)</f>
        <v>Outcome performance - ODIs (financial) - Price control allocation - Water resources - Embodied greenhouse gas emissions [SWB]</v>
      </c>
      <c r="D19" s="163" t="str">
        <f>ADD22D!$AN$8</f>
        <v>%</v>
      </c>
      <c r="E19" t="s">
        <v>598</v>
      </c>
      <c r="F19" s="24">
        <f>ADD22D!$AN$9</f>
        <v>2</v>
      </c>
      <c r="G19" t="s">
        <v>116</v>
      </c>
      <c r="N19" t="str">
        <f t="shared" si="1"/>
        <v>Outcome performance - ODIs (financial) - Price control allocation - Water resources - Embodied greenhouse gas emissions [SWB]</v>
      </c>
    </row>
    <row r="20" spans="1:14">
      <c r="A20" s="163" t="str">
        <f>ADD22D!$AN15</f>
        <v>ADD22D_03WR_PR24</v>
      </c>
      <c r="C20" t="str">
        <f xml:space="preserve"> (LEFT(ADD22D!$B$4, LEN(ADD22D!$B$4)) &amp; " - " &amp; ADD22D!$AN$6 &amp; " - " &amp; ADD22D!$AN$7 &amp; " - " &amp; ADD22D!$AK15)</f>
        <v>Outcome performance - ODIs (financial) - Price control allocation - Water resources - Embodied greenhouse gas emissions [UUW]</v>
      </c>
      <c r="D20" s="163" t="str">
        <f>ADD22D!$AN$8</f>
        <v>%</v>
      </c>
      <c r="E20" t="s">
        <v>598</v>
      </c>
      <c r="F20" s="24">
        <f>ADD22D!$AN$9</f>
        <v>2</v>
      </c>
      <c r="G20" t="s">
        <v>116</v>
      </c>
      <c r="N20" t="str">
        <f t="shared" ref="N20:N21" si="2">C20</f>
        <v>Outcome performance - ODIs (financial) - Price control allocation - Water resources - Embodied greenhouse gas emissions [UUW]</v>
      </c>
    </row>
    <row r="21" spans="1:14">
      <c r="A21" s="163" t="str">
        <f>ADD22D!$AN16</f>
        <v>ADD22D_04WR_PR24</v>
      </c>
      <c r="C21" t="str">
        <f xml:space="preserve"> (LEFT(ADD22D!$B$4, LEN(ADD22D!$B$4)) &amp; " - " &amp; ADD22D!$AN$6 &amp; " - " &amp; ADD22D!$AN$7 &amp; " - " &amp; ADD22D!$AK16)</f>
        <v>Outcome performance - ODIs (financial) - Price control allocation - Water resources - Lead pipe replacement</v>
      </c>
      <c r="D21" s="163" t="str">
        <f>ADD22D!$AN$8</f>
        <v>%</v>
      </c>
      <c r="E21" t="s">
        <v>598</v>
      </c>
      <c r="F21" s="24">
        <f>ADD22D!$AN$9</f>
        <v>2</v>
      </c>
      <c r="G21" t="s">
        <v>116</v>
      </c>
      <c r="N21" t="str">
        <f t="shared" si="2"/>
        <v>Outcome performance - ODIs (financial) - Price control allocation - Water resources - Lead pipe replacement</v>
      </c>
    </row>
    <row r="22" spans="1:14">
      <c r="A22" s="163" t="str">
        <f>ADD22D!$AN17</f>
        <v>ADD22D_05WR_PR24</v>
      </c>
      <c r="C22" t="str">
        <f xml:space="preserve"> (LEFT(ADD22D!$B$4, LEN(ADD22D!$B$4)) &amp; " - " &amp; ADD22D!$AN$6 &amp; " - " &amp; ADD22D!$AN$7 &amp; " - " &amp; ADD22D!$AK17)</f>
        <v>Outcome performance - ODIs (financial) - Price control allocation - Water resources - Lower carbon concrete</v>
      </c>
      <c r="D22" s="163" t="str">
        <f>ADD22D!$AN$8</f>
        <v>%</v>
      </c>
      <c r="E22" t="s">
        <v>598</v>
      </c>
      <c r="F22" s="24">
        <f>ADD22D!$AN$9</f>
        <v>2</v>
      </c>
      <c r="G22" t="s">
        <v>116</v>
      </c>
      <c r="N22" t="str">
        <f t="shared" ref="N22:N31" si="3">C22</f>
        <v>Outcome performance - ODIs (financial) - Price control allocation - Water resources - Lower carbon concrete</v>
      </c>
    </row>
    <row r="23" spans="1:14">
      <c r="A23" s="163" t="str">
        <f>ADD22D!$AN18</f>
        <v>ADD22D_06WR_PR24</v>
      </c>
      <c r="C23" t="str">
        <f xml:space="preserve"> (LEFT(ADD22D!$B$4, LEN(ADD22D!$B$4)) &amp; " - " &amp; ADD22D!$AN$6 &amp; " - " &amp; ADD22D!$AN$7 &amp; " - " &amp; ADD22D!$AK18)</f>
        <v>Outcome performance - ODIs (financial) - Price control allocation - Water resources - Low pressure</v>
      </c>
      <c r="D23" s="163" t="str">
        <f>ADD22D!$AN$8</f>
        <v>%</v>
      </c>
      <c r="E23" t="s">
        <v>598</v>
      </c>
      <c r="F23" s="24">
        <f>ADD22D!$AN$9</f>
        <v>2</v>
      </c>
      <c r="G23" t="s">
        <v>116</v>
      </c>
      <c r="N23" t="str">
        <f t="shared" si="3"/>
        <v>Outcome performance - ODIs (financial) - Price control allocation - Water resources - Low pressure</v>
      </c>
    </row>
    <row r="24" spans="1:14">
      <c r="A24" s="163" t="str">
        <f>ADD22D!$AN19</f>
        <v>ADD22D_07WR_PR24</v>
      </c>
      <c r="C24" t="str">
        <f xml:space="preserve"> (LEFT(ADD22D!$B$4, LEN(ADD22D!$B$4)) &amp; " - " &amp; ADD22D!$AN$6 &amp; " - " &amp; ADD22D!$AN$7 &amp; " - " &amp; ADD22D!$AK19)</f>
        <v>Outcome performance - ODIs (financial) - Price control allocation - Water resources - Streetworks collaboration</v>
      </c>
      <c r="D24" s="163" t="str">
        <f>ADD22D!$AN$8</f>
        <v>%</v>
      </c>
      <c r="E24" t="s">
        <v>598</v>
      </c>
      <c r="F24" s="24">
        <f>ADD22D!$AN$9</f>
        <v>2</v>
      </c>
      <c r="G24" t="s">
        <v>116</v>
      </c>
      <c r="N24" t="str">
        <f t="shared" si="3"/>
        <v>Outcome performance - ODIs (financial) - Price control allocation - Water resources - Streetworks collaboration</v>
      </c>
    </row>
    <row r="25" spans="1:14">
      <c r="A25" s="163" t="str">
        <f>ADD22D!$AN20</f>
        <v>ADD22D_08WR_PR24</v>
      </c>
      <c r="C25" t="str">
        <f xml:space="preserve"> (LEFT(ADD22D!$B$4, LEN(ADD22D!$B$4)) &amp; " - " &amp; ADD22D!$AN$6 &amp; " - " &amp; ADD22D!$AN$7 &amp; " - " &amp; ADD22D!$AK20)</f>
        <v>Outcome performance - ODIs (financial) - Price control allocation - Water resources - Wonderful Windermere</v>
      </c>
      <c r="D25" s="163" t="str">
        <f>ADD22D!$AN$8</f>
        <v>%</v>
      </c>
      <c r="E25" t="s">
        <v>598</v>
      </c>
      <c r="F25" s="24">
        <f>ADD22D!$AN$9</f>
        <v>2</v>
      </c>
      <c r="G25" t="s">
        <v>116</v>
      </c>
      <c r="N25" t="str">
        <f t="shared" si="3"/>
        <v>Outcome performance - ODIs (financial) - Price control allocation - Water resources - Wonderful Windermere</v>
      </c>
    </row>
    <row r="26" spans="1:14">
      <c r="A26" s="163" t="str">
        <f>ADD22D!$AO13</f>
        <v>ADD22D_01WNP_PR24</v>
      </c>
      <c r="C26" t="str">
        <f xml:space="preserve"> (LEFT(ADD22D!$B$4, LEN(ADD22D!$B$4)) &amp; " - " &amp; ADD22D!$AN$6 &amp; " - " &amp; ADD22D!$AO$7 &amp; " - " &amp; ADD22D!$AK13)</f>
        <v>Outcome performance - ODIs (financial) - Price control allocation - Water network plus - Capital carbon</v>
      </c>
      <c r="D26" t="str">
        <f>ADD22D!$AO$8</f>
        <v>%</v>
      </c>
      <c r="E26" t="s">
        <v>598</v>
      </c>
      <c r="F26">
        <f>ADD22D!$AO$9</f>
        <v>2</v>
      </c>
      <c r="G26" t="s">
        <v>116</v>
      </c>
      <c r="N26" t="str">
        <f t="shared" si="3"/>
        <v>Outcome performance - ODIs (financial) - Price control allocation - Water network plus - Capital carbon</v>
      </c>
    </row>
    <row r="27" spans="1:14">
      <c r="A27" s="163" t="str">
        <f>ADD22D!$AO14</f>
        <v>ADD22D_02WNP_PR24</v>
      </c>
      <c r="C27" t="str">
        <f xml:space="preserve"> (LEFT(ADD22D!$B$4, LEN(ADD22D!$B$4)) &amp; " - " &amp; ADD22D!$AN$6 &amp; " - " &amp; ADD22D!$AO$7 &amp; " - " &amp; ADD22D!$AK14)</f>
        <v>Outcome performance - ODIs (financial) - Price control allocation - Water network plus - Embodied greenhouse gas emissions [SWB]</v>
      </c>
      <c r="D27" t="str">
        <f>ADD22D!$AO$8</f>
        <v>%</v>
      </c>
      <c r="E27" t="s">
        <v>598</v>
      </c>
      <c r="F27">
        <f>ADD22D!$AO$9</f>
        <v>2</v>
      </c>
      <c r="G27" t="s">
        <v>116</v>
      </c>
      <c r="N27" t="str">
        <f t="shared" si="3"/>
        <v>Outcome performance - ODIs (financial) - Price control allocation - Water network plus - Embodied greenhouse gas emissions [SWB]</v>
      </c>
    </row>
    <row r="28" spans="1:14">
      <c r="A28" s="163" t="str">
        <f>ADD22D!$AO15</f>
        <v>ADD22D_03WNP_PR24</v>
      </c>
      <c r="C28" t="str">
        <f xml:space="preserve"> (LEFT(ADD22D!$B$4, LEN(ADD22D!$B$4)) &amp; " - " &amp; ADD22D!$AN$6 &amp; " - " &amp; ADD22D!$AO$7 &amp; " - " &amp; ADD22D!$AK15)</f>
        <v>Outcome performance - ODIs (financial) - Price control allocation - Water network plus - Embodied greenhouse gas emissions [UUW]</v>
      </c>
      <c r="D28" t="str">
        <f>ADD22D!$AO$8</f>
        <v>%</v>
      </c>
      <c r="E28" t="s">
        <v>598</v>
      </c>
      <c r="F28">
        <f>ADD22D!$AO$9</f>
        <v>2</v>
      </c>
      <c r="G28" t="s">
        <v>116</v>
      </c>
      <c r="N28" t="str">
        <f t="shared" si="3"/>
        <v>Outcome performance - ODIs (financial) - Price control allocation - Water network plus - Embodied greenhouse gas emissions [UUW]</v>
      </c>
    </row>
    <row r="29" spans="1:14">
      <c r="A29" s="163" t="str">
        <f>ADD22D!$AO16</f>
        <v>ADD22D_04WNP_PR24</v>
      </c>
      <c r="C29" t="str">
        <f xml:space="preserve"> (LEFT(ADD22D!$B$4, LEN(ADD22D!$B$4)) &amp; " - " &amp; ADD22D!$AN$6 &amp; " - " &amp; ADD22D!$AO$7 &amp; " - " &amp; ADD22D!$AK16)</f>
        <v>Outcome performance - ODIs (financial) - Price control allocation - Water network plus - Lead pipe replacement</v>
      </c>
      <c r="D29" t="str">
        <f>ADD22D!$AO$8</f>
        <v>%</v>
      </c>
      <c r="E29" t="s">
        <v>598</v>
      </c>
      <c r="F29">
        <f>ADD22D!$AO$9</f>
        <v>2</v>
      </c>
      <c r="G29" t="s">
        <v>116</v>
      </c>
      <c r="N29" t="str">
        <f t="shared" si="3"/>
        <v>Outcome performance - ODIs (financial) - Price control allocation - Water network plus - Lead pipe replacement</v>
      </c>
    </row>
    <row r="30" spans="1:14">
      <c r="A30" s="163" t="str">
        <f>ADD22D!$AO17</f>
        <v>ADD22D_05WNP_PR24</v>
      </c>
      <c r="C30" t="str">
        <f xml:space="preserve"> (LEFT(ADD22D!$B$4, LEN(ADD22D!$B$4)) &amp; " - " &amp; ADD22D!$AN$6 &amp; " - " &amp; ADD22D!$AO$7 &amp; " - " &amp; ADD22D!$AK17)</f>
        <v>Outcome performance - ODIs (financial) - Price control allocation - Water network plus - Lower carbon concrete</v>
      </c>
      <c r="D30" t="str">
        <f>ADD22D!$AO$8</f>
        <v>%</v>
      </c>
      <c r="E30" t="s">
        <v>598</v>
      </c>
      <c r="F30">
        <f>ADD22D!$AO$9</f>
        <v>2</v>
      </c>
      <c r="G30" t="s">
        <v>116</v>
      </c>
      <c r="N30" t="str">
        <f t="shared" si="3"/>
        <v>Outcome performance - ODIs (financial) - Price control allocation - Water network plus - Lower carbon concrete</v>
      </c>
    </row>
    <row r="31" spans="1:14">
      <c r="A31" s="163" t="str">
        <f>ADD22D!$AO18</f>
        <v>ADD22D_06WNP_PR24</v>
      </c>
      <c r="C31" t="str">
        <f xml:space="preserve"> (LEFT(ADD22D!$B$4, LEN(ADD22D!$B$4)) &amp; " - " &amp; ADD22D!$AN$6 &amp; " - " &amp; ADD22D!$AO$7 &amp; " - " &amp; ADD22D!$AK18)</f>
        <v>Outcome performance - ODIs (financial) - Price control allocation - Water network plus - Low pressure</v>
      </c>
      <c r="D31" t="str">
        <f>ADD22D!$AO$8</f>
        <v>%</v>
      </c>
      <c r="E31" t="s">
        <v>598</v>
      </c>
      <c r="F31">
        <f>ADD22D!$AO$9</f>
        <v>2</v>
      </c>
      <c r="G31" t="s">
        <v>116</v>
      </c>
      <c r="N31" t="str">
        <f t="shared" si="3"/>
        <v>Outcome performance - ODIs (financial) - Price control allocation - Water network plus - Low pressure</v>
      </c>
    </row>
    <row r="32" spans="1:14">
      <c r="A32" s="163" t="str">
        <f>ADD22D!$AO19</f>
        <v>ADD22D_07WNP_PR24</v>
      </c>
      <c r="C32" t="str">
        <f xml:space="preserve"> (LEFT(ADD22D!$B$4, LEN(ADD22D!$B$4)) &amp; " - " &amp; ADD22D!$AN$6 &amp; " - " &amp; ADD22D!$AO$7 &amp; " - " &amp; ADD22D!$AK19)</f>
        <v>Outcome performance - ODIs (financial) - Price control allocation - Water network plus - Streetworks collaboration</v>
      </c>
      <c r="D32" t="str">
        <f>ADD22D!$AO$8</f>
        <v>%</v>
      </c>
      <c r="E32" t="s">
        <v>598</v>
      </c>
      <c r="F32">
        <f>ADD22D!$AO$9</f>
        <v>2</v>
      </c>
      <c r="G32" t="s">
        <v>116</v>
      </c>
      <c r="N32" t="str">
        <f t="shared" ref="N32:N57" si="4">C32</f>
        <v>Outcome performance - ODIs (financial) - Price control allocation - Water network plus - Streetworks collaboration</v>
      </c>
    </row>
    <row r="33" spans="1:14">
      <c r="A33" s="163" t="str">
        <f>ADD22D!$AO20</f>
        <v>ADD22D_08WNP_PR24</v>
      </c>
      <c r="C33" t="str">
        <f xml:space="preserve"> (LEFT(ADD22D!$B$4, LEN(ADD22D!$B$4)) &amp; " - " &amp; ADD22D!$AN$6 &amp; " - " &amp; ADD22D!$AO$7 &amp; " - " &amp; ADD22D!$AK20)</f>
        <v>Outcome performance - ODIs (financial) - Price control allocation - Water network plus - Wonderful Windermere</v>
      </c>
      <c r="D33" t="str">
        <f>ADD22D!$AO$8</f>
        <v>%</v>
      </c>
      <c r="E33" t="s">
        <v>598</v>
      </c>
      <c r="F33">
        <f>ADD22D!$AO$9</f>
        <v>2</v>
      </c>
      <c r="G33" t="s">
        <v>116</v>
      </c>
      <c r="N33" t="str">
        <f t="shared" si="4"/>
        <v>Outcome performance - ODIs (financial) - Price control allocation - Water network plus - Wonderful Windermere</v>
      </c>
    </row>
    <row r="34" spans="1:14">
      <c r="A34" s="163" t="str">
        <f>ADD22D!$AP13</f>
        <v>ADD22D_01WWNP_PR24</v>
      </c>
      <c r="C34" t="str">
        <f xml:space="preserve"> (LEFT(ADD22D!$B$4, LEN(ADD22D!$B$4)) &amp; " - " &amp; ADD22D!$AN$6 &amp; " - " &amp; ADD22D!$AP$7 &amp; " - " &amp; ADD22D!$AK13)</f>
        <v>Outcome performance - ODIs (financial) - Price control allocation - Wastewater network plus - Capital carbon</v>
      </c>
      <c r="D34" t="str">
        <f>ADD22D!$AP$8</f>
        <v>%</v>
      </c>
      <c r="E34" t="s">
        <v>598</v>
      </c>
      <c r="F34">
        <f>ADD22D!$AP$9</f>
        <v>2</v>
      </c>
      <c r="G34" t="s">
        <v>116</v>
      </c>
      <c r="N34" t="str">
        <f t="shared" si="4"/>
        <v>Outcome performance - ODIs (financial) - Price control allocation - Wastewater network plus - Capital carbon</v>
      </c>
    </row>
    <row r="35" spans="1:14">
      <c r="A35" s="163" t="str">
        <f>ADD22D!$AP14</f>
        <v>ADD22D_02WWNP_PR24</v>
      </c>
      <c r="C35" t="str">
        <f xml:space="preserve"> (LEFT(ADD22D!$B$4, LEN(ADD22D!$B$4)) &amp; " - " &amp; ADD22D!$AN$6 &amp; " - " &amp; ADD22D!$AP$7 &amp; " - " &amp; ADD22D!$AK14)</f>
        <v>Outcome performance - ODIs (financial) - Price control allocation - Wastewater network plus - Embodied greenhouse gas emissions [SWB]</v>
      </c>
      <c r="D35" t="str">
        <f>ADD22D!$AP$8</f>
        <v>%</v>
      </c>
      <c r="E35" t="s">
        <v>598</v>
      </c>
      <c r="F35">
        <f>ADD22D!$AP$9</f>
        <v>2</v>
      </c>
      <c r="G35" t="s">
        <v>116</v>
      </c>
      <c r="N35" t="str">
        <f t="shared" si="4"/>
        <v>Outcome performance - ODIs (financial) - Price control allocation - Wastewater network plus - Embodied greenhouse gas emissions [SWB]</v>
      </c>
    </row>
    <row r="36" spans="1:14">
      <c r="A36" s="163" t="str">
        <f>ADD22D!$AP15</f>
        <v>ADD22D_03WWNP_PR24</v>
      </c>
      <c r="C36" t="str">
        <f xml:space="preserve"> (LEFT(ADD22D!$B$4, LEN(ADD22D!$B$4)) &amp; " - " &amp; ADD22D!$AN$6 &amp; " - " &amp; ADD22D!$AP$7 &amp; " - " &amp; ADD22D!$AK15)</f>
        <v>Outcome performance - ODIs (financial) - Price control allocation - Wastewater network plus - Embodied greenhouse gas emissions [UUW]</v>
      </c>
      <c r="D36" t="str">
        <f>ADD22D!$AP$8</f>
        <v>%</v>
      </c>
      <c r="E36" t="s">
        <v>598</v>
      </c>
      <c r="F36">
        <f>ADD22D!$AP$9</f>
        <v>2</v>
      </c>
      <c r="G36" t="s">
        <v>116</v>
      </c>
      <c r="N36" t="str">
        <f t="shared" si="4"/>
        <v>Outcome performance - ODIs (financial) - Price control allocation - Wastewater network plus - Embodied greenhouse gas emissions [UUW]</v>
      </c>
    </row>
    <row r="37" spans="1:14">
      <c r="A37" s="163" t="str">
        <f>ADD22D!$AP16</f>
        <v>ADD22D_04WWNP_PR24</v>
      </c>
      <c r="C37" t="str">
        <f xml:space="preserve"> (LEFT(ADD22D!$B$4, LEN(ADD22D!$B$4)) &amp; " - " &amp; ADD22D!$AN$6 &amp; " - " &amp; ADD22D!$AP$7 &amp; " - " &amp; ADD22D!$AK16)</f>
        <v>Outcome performance - ODIs (financial) - Price control allocation - Wastewater network plus - Lead pipe replacement</v>
      </c>
      <c r="D37" t="str">
        <f>ADD22D!$AP$8</f>
        <v>%</v>
      </c>
      <c r="E37" t="s">
        <v>598</v>
      </c>
      <c r="F37">
        <f>ADD22D!$AP$9</f>
        <v>2</v>
      </c>
      <c r="G37" t="s">
        <v>116</v>
      </c>
      <c r="N37" t="str">
        <f t="shared" si="4"/>
        <v>Outcome performance - ODIs (financial) - Price control allocation - Wastewater network plus - Lead pipe replacement</v>
      </c>
    </row>
    <row r="38" spans="1:14">
      <c r="A38" s="163" t="str">
        <f>ADD22D!$AP17</f>
        <v>ADD22D_05WWNP_PR24</v>
      </c>
      <c r="C38" t="str">
        <f xml:space="preserve"> (LEFT(ADD22D!$B$4, LEN(ADD22D!$B$4)) &amp; " - " &amp; ADD22D!$AN$6 &amp; " - " &amp; ADD22D!$AP$7 &amp; " - " &amp; ADD22D!$AK17)</f>
        <v>Outcome performance - ODIs (financial) - Price control allocation - Wastewater network plus - Lower carbon concrete</v>
      </c>
      <c r="D38" t="str">
        <f>ADD22D!$AP$8</f>
        <v>%</v>
      </c>
      <c r="E38" t="s">
        <v>598</v>
      </c>
      <c r="F38">
        <f>ADD22D!$AP$9</f>
        <v>2</v>
      </c>
      <c r="G38" t="s">
        <v>116</v>
      </c>
      <c r="N38" t="str">
        <f t="shared" si="4"/>
        <v>Outcome performance - ODIs (financial) - Price control allocation - Wastewater network plus - Lower carbon concrete</v>
      </c>
    </row>
    <row r="39" spans="1:14">
      <c r="A39" s="163" t="str">
        <f>ADD22D!$AP18</f>
        <v>ADD22D_06WWNP_PR24</v>
      </c>
      <c r="C39" t="str">
        <f xml:space="preserve"> (LEFT(ADD22D!$B$4, LEN(ADD22D!$B$4)) &amp; " - " &amp; ADD22D!$AN$6 &amp; " - " &amp; ADD22D!$AP$7 &amp; " - " &amp; ADD22D!$AK18)</f>
        <v>Outcome performance - ODIs (financial) - Price control allocation - Wastewater network plus - Low pressure</v>
      </c>
      <c r="D39" t="str">
        <f>ADD22D!$AP$8</f>
        <v>%</v>
      </c>
      <c r="E39" t="s">
        <v>598</v>
      </c>
      <c r="F39">
        <f>ADD22D!$AP$9</f>
        <v>2</v>
      </c>
      <c r="G39" t="s">
        <v>116</v>
      </c>
      <c r="N39" t="str">
        <f t="shared" si="4"/>
        <v>Outcome performance - ODIs (financial) - Price control allocation - Wastewater network plus - Low pressure</v>
      </c>
    </row>
    <row r="40" spans="1:14">
      <c r="A40" s="163" t="str">
        <f>ADD22D!$AP19</f>
        <v>ADD22D_07WWNP_PR24</v>
      </c>
      <c r="C40" t="str">
        <f xml:space="preserve"> (LEFT(ADD22D!$B$4, LEN(ADD22D!$B$4)) &amp; " - " &amp; ADD22D!$AN$6 &amp; " - " &amp; ADD22D!$AP$7 &amp; " - " &amp; ADD22D!$AK19)</f>
        <v>Outcome performance - ODIs (financial) - Price control allocation - Wastewater network plus - Streetworks collaboration</v>
      </c>
      <c r="D40" t="str">
        <f>ADD22D!$AP$8</f>
        <v>%</v>
      </c>
      <c r="E40" t="s">
        <v>598</v>
      </c>
      <c r="F40">
        <f>ADD22D!$AP$9</f>
        <v>2</v>
      </c>
      <c r="G40" t="s">
        <v>116</v>
      </c>
      <c r="N40" t="str">
        <f t="shared" si="4"/>
        <v>Outcome performance - ODIs (financial) - Price control allocation - Wastewater network plus - Streetworks collaboration</v>
      </c>
    </row>
    <row r="41" spans="1:14">
      <c r="A41" s="163" t="str">
        <f>ADD22D!$AP20</f>
        <v>ADD22D_08WWNP_PR24</v>
      </c>
      <c r="C41" t="str">
        <f xml:space="preserve"> (LEFT(ADD22D!$B$4, LEN(ADD22D!$B$4)) &amp; " - " &amp; ADD22D!$AN$6 &amp; " - " &amp; ADD22D!$AP$7 &amp; " - " &amp; ADD22D!$AK20)</f>
        <v>Outcome performance - ODIs (financial) - Price control allocation - Wastewater network plus - Wonderful Windermere</v>
      </c>
      <c r="D41" t="str">
        <f>ADD22D!$AP$8</f>
        <v>%</v>
      </c>
      <c r="E41" t="s">
        <v>598</v>
      </c>
      <c r="F41">
        <f>ADD22D!$AP$9</f>
        <v>2</v>
      </c>
      <c r="G41" t="s">
        <v>116</v>
      </c>
      <c r="N41" t="str">
        <f t="shared" si="4"/>
        <v>Outcome performance - ODIs (financial) - Price control allocation - Wastewater network plus - Wonderful Windermere</v>
      </c>
    </row>
    <row r="42" spans="1:14">
      <c r="A42" s="163" t="str">
        <f>ADD22D!$AQ13</f>
        <v>ADD22D_01BIO_PR24</v>
      </c>
      <c r="C42" t="str">
        <f xml:space="preserve"> (LEFT(ADD22D!$B$4, LEN(ADD22D!$B$4)) &amp; " - " &amp; ADD22D!$AN$6 &amp; " - " &amp; ADD22D!$AQ$7 &amp; " - " &amp; ADD22D!$AK13)</f>
        <v>Outcome performance - ODIs (financial) - Price control allocation - Bioresources - Capital carbon</v>
      </c>
      <c r="D42" t="str">
        <f>ADD22D!$AQ$8</f>
        <v>%</v>
      </c>
      <c r="E42" t="s">
        <v>598</v>
      </c>
      <c r="F42">
        <f>ADD22D!$AQ$9</f>
        <v>2</v>
      </c>
      <c r="G42" t="s">
        <v>116</v>
      </c>
      <c r="N42" t="str">
        <f t="shared" si="4"/>
        <v>Outcome performance - ODIs (financial) - Price control allocation - Bioresources - Capital carbon</v>
      </c>
    </row>
    <row r="43" spans="1:14">
      <c r="A43" s="163" t="str">
        <f>ADD22D!$AQ14</f>
        <v>ADD22D_02BIO_PR24</v>
      </c>
      <c r="C43" t="str">
        <f xml:space="preserve"> (LEFT(ADD22D!$B$4, LEN(ADD22D!$B$4)) &amp; " - " &amp; ADD22D!$AN$6 &amp; " - " &amp; ADD22D!$AQ$7 &amp; " - " &amp; ADD22D!$AK14)</f>
        <v>Outcome performance - ODIs (financial) - Price control allocation - Bioresources - Embodied greenhouse gas emissions [SWB]</v>
      </c>
      <c r="D43" t="str">
        <f>ADD22D!$AQ$8</f>
        <v>%</v>
      </c>
      <c r="E43" t="s">
        <v>598</v>
      </c>
      <c r="F43">
        <f>ADD22D!$AQ$9</f>
        <v>2</v>
      </c>
      <c r="G43" t="s">
        <v>116</v>
      </c>
      <c r="N43" t="str">
        <f t="shared" si="4"/>
        <v>Outcome performance - ODIs (financial) - Price control allocation - Bioresources - Embodied greenhouse gas emissions [SWB]</v>
      </c>
    </row>
    <row r="44" spans="1:14">
      <c r="A44" s="163" t="str">
        <f>ADD22D!$AQ15</f>
        <v>ADD22D_03BIO_PR24</v>
      </c>
      <c r="C44" t="str">
        <f xml:space="preserve"> (LEFT(ADD22D!$B$4, LEN(ADD22D!$B$4)) &amp; " - " &amp; ADD22D!$AN$6 &amp; " - " &amp; ADD22D!$AQ$7 &amp; " - " &amp; ADD22D!$AK15)</f>
        <v>Outcome performance - ODIs (financial) - Price control allocation - Bioresources - Embodied greenhouse gas emissions [UUW]</v>
      </c>
      <c r="D44" t="str">
        <f>ADD22D!$AQ$8</f>
        <v>%</v>
      </c>
      <c r="E44" t="s">
        <v>598</v>
      </c>
      <c r="F44">
        <f>ADD22D!$AQ$9</f>
        <v>2</v>
      </c>
      <c r="G44" t="s">
        <v>116</v>
      </c>
      <c r="N44" t="str">
        <f t="shared" si="4"/>
        <v>Outcome performance - ODIs (financial) - Price control allocation - Bioresources - Embodied greenhouse gas emissions [UUW]</v>
      </c>
    </row>
    <row r="45" spans="1:14">
      <c r="A45" s="163" t="str">
        <f>ADD22D!$AQ16</f>
        <v>ADD22D_04BIO_PR24</v>
      </c>
      <c r="C45" t="str">
        <f xml:space="preserve"> (LEFT(ADD22D!$B$4, LEN(ADD22D!$B$4)) &amp; " - " &amp; ADD22D!$AN$6 &amp; " - " &amp; ADD22D!$AQ$7 &amp; " - " &amp; ADD22D!$AK16)</f>
        <v>Outcome performance - ODIs (financial) - Price control allocation - Bioresources - Lead pipe replacement</v>
      </c>
      <c r="D45" t="str">
        <f>ADD22D!$AQ$8</f>
        <v>%</v>
      </c>
      <c r="E45" t="s">
        <v>598</v>
      </c>
      <c r="F45">
        <f>ADD22D!$AQ$9</f>
        <v>2</v>
      </c>
      <c r="G45" t="s">
        <v>116</v>
      </c>
      <c r="N45" t="str">
        <f t="shared" si="4"/>
        <v>Outcome performance - ODIs (financial) - Price control allocation - Bioresources - Lead pipe replacement</v>
      </c>
    </row>
    <row r="46" spans="1:14">
      <c r="A46" s="163" t="str">
        <f>ADD22D!$AQ17</f>
        <v>ADD22D_05BIO_PR24</v>
      </c>
      <c r="C46" t="str">
        <f xml:space="preserve"> (LEFT(ADD22D!$B$4, LEN(ADD22D!$B$4)) &amp; " - " &amp; ADD22D!$AN$6 &amp; " - " &amp; ADD22D!$AQ$7 &amp; " - " &amp; ADD22D!$AK17)</f>
        <v>Outcome performance - ODIs (financial) - Price control allocation - Bioresources - Lower carbon concrete</v>
      </c>
      <c r="D46" t="str">
        <f>ADD22D!$AQ$8</f>
        <v>%</v>
      </c>
      <c r="E46" t="s">
        <v>598</v>
      </c>
      <c r="F46">
        <f>ADD22D!$AQ$9</f>
        <v>2</v>
      </c>
      <c r="G46" t="s">
        <v>116</v>
      </c>
      <c r="N46" t="str">
        <f t="shared" si="4"/>
        <v>Outcome performance - ODIs (financial) - Price control allocation - Bioresources - Lower carbon concrete</v>
      </c>
    </row>
    <row r="47" spans="1:14">
      <c r="A47" s="163" t="str">
        <f>ADD22D!$AQ18</f>
        <v>ADD22D_06BIO_PR24</v>
      </c>
      <c r="C47" t="str">
        <f xml:space="preserve"> (LEFT(ADD22D!$B$4, LEN(ADD22D!$B$4)) &amp; " - " &amp; ADD22D!$AN$6 &amp; " - " &amp; ADD22D!$AQ$7 &amp; " - " &amp; ADD22D!$AK18)</f>
        <v>Outcome performance - ODIs (financial) - Price control allocation - Bioresources - Low pressure</v>
      </c>
      <c r="D47" t="str">
        <f>ADD22D!$AQ$8</f>
        <v>%</v>
      </c>
      <c r="E47" t="s">
        <v>598</v>
      </c>
      <c r="F47">
        <f>ADD22D!$AQ$9</f>
        <v>2</v>
      </c>
      <c r="G47" t="s">
        <v>116</v>
      </c>
      <c r="N47" t="str">
        <f t="shared" si="4"/>
        <v>Outcome performance - ODIs (financial) - Price control allocation - Bioresources - Low pressure</v>
      </c>
    </row>
    <row r="48" spans="1:14">
      <c r="A48" s="163" t="str">
        <f>ADD22D!$AQ19</f>
        <v>ADD22D_07BIO_PR24</v>
      </c>
      <c r="C48" t="str">
        <f xml:space="preserve"> (LEFT(ADD22D!$B$4, LEN(ADD22D!$B$4)) &amp; " - " &amp; ADD22D!$AN$6 &amp; " - " &amp; ADD22D!$AQ$7 &amp; " - " &amp; ADD22D!$AK19)</f>
        <v>Outcome performance - ODIs (financial) - Price control allocation - Bioresources - Streetworks collaboration</v>
      </c>
      <c r="D48" t="str">
        <f>ADD22D!$AQ$8</f>
        <v>%</v>
      </c>
      <c r="E48" t="s">
        <v>598</v>
      </c>
      <c r="F48">
        <f>ADD22D!$AQ$9</f>
        <v>2</v>
      </c>
      <c r="G48" t="s">
        <v>116</v>
      </c>
      <c r="N48" t="str">
        <f t="shared" si="4"/>
        <v>Outcome performance - ODIs (financial) - Price control allocation - Bioresources - Streetworks collaboration</v>
      </c>
    </row>
    <row r="49" spans="1:14">
      <c r="A49" s="163" t="str">
        <f>ADD22D!$AQ20</f>
        <v>ADD22D_08BIO_PR24</v>
      </c>
      <c r="C49" t="str">
        <f xml:space="preserve"> (LEFT(ADD22D!$B$4, LEN(ADD22D!$B$4)) &amp; " - " &amp; ADD22D!$AN$6 &amp; " - " &amp; ADD22D!$AQ$7 &amp; " - " &amp; ADD22D!$AK20)</f>
        <v>Outcome performance - ODIs (financial) - Price control allocation - Bioresources - Wonderful Windermere</v>
      </c>
      <c r="D49" t="str">
        <f>ADD22D!$AQ$8</f>
        <v>%</v>
      </c>
      <c r="E49" t="s">
        <v>598</v>
      </c>
      <c r="F49">
        <f>ADD22D!$AQ$9</f>
        <v>2</v>
      </c>
      <c r="G49" t="s">
        <v>116</v>
      </c>
      <c r="N49" t="str">
        <f t="shared" si="4"/>
        <v>Outcome performance - ODIs (financial) - Price control allocation - Bioresources - Wonderful Windermere</v>
      </c>
    </row>
    <row r="50" spans="1:14">
      <c r="A50" s="163" t="str">
        <f>ADD22D!$AR13</f>
        <v>ADD22D_01RR_PR24</v>
      </c>
      <c r="C50" t="str">
        <f xml:space="preserve"> (LEFT(ADD22D!$B$4, LEN(ADD22D!$B$4)) &amp; " - " &amp; ADD22D!$AN$6 &amp; " - " &amp; ADD22D!$AR$7 &amp; " - " &amp; ADD22D!$AK13)</f>
        <v>Outcome performance - ODIs (financial) - Price control allocation - Residential retail - Capital carbon</v>
      </c>
      <c r="D50" t="str">
        <f>ADD22D!$AR$8</f>
        <v>%</v>
      </c>
      <c r="E50" t="s">
        <v>598</v>
      </c>
      <c r="F50">
        <f>ADD22D!$AR$9</f>
        <v>2</v>
      </c>
      <c r="G50" t="s">
        <v>116</v>
      </c>
      <c r="N50" t="str">
        <f t="shared" si="4"/>
        <v>Outcome performance - ODIs (financial) - Price control allocation - Residential retail - Capital carbon</v>
      </c>
    </row>
    <row r="51" spans="1:14">
      <c r="A51" s="163" t="str">
        <f>ADD22D!$AR14</f>
        <v>ADD22D_02RR_PR24</v>
      </c>
      <c r="C51" t="str">
        <f xml:space="preserve"> (LEFT(ADD22D!$B$4, LEN(ADD22D!$B$4)) &amp; " - " &amp; ADD22D!$AN$6 &amp; " - " &amp; ADD22D!$AR$7 &amp; " - " &amp; ADD22D!$AK14)</f>
        <v>Outcome performance - ODIs (financial) - Price control allocation - Residential retail - Embodied greenhouse gas emissions [SWB]</v>
      </c>
      <c r="D51" t="str">
        <f>ADD22D!$AR$8</f>
        <v>%</v>
      </c>
      <c r="E51" t="s">
        <v>598</v>
      </c>
      <c r="F51">
        <f>ADD22D!$AR$9</f>
        <v>2</v>
      </c>
      <c r="G51" t="s">
        <v>116</v>
      </c>
      <c r="N51" t="str">
        <f t="shared" si="4"/>
        <v>Outcome performance - ODIs (financial) - Price control allocation - Residential retail - Embodied greenhouse gas emissions [SWB]</v>
      </c>
    </row>
    <row r="52" spans="1:14">
      <c r="A52" s="163" t="str">
        <f>ADD22D!$AR15</f>
        <v>ADD22D_03RR_PR24</v>
      </c>
      <c r="C52" t="str">
        <f xml:space="preserve"> (LEFT(ADD22D!$B$4, LEN(ADD22D!$B$4)) &amp; " - " &amp; ADD22D!$AN$6 &amp; " - " &amp; ADD22D!$AR$7 &amp; " - " &amp; ADD22D!$AK15)</f>
        <v>Outcome performance - ODIs (financial) - Price control allocation - Residential retail - Embodied greenhouse gas emissions [UUW]</v>
      </c>
      <c r="D52" t="str">
        <f>ADD22D!$AR$8</f>
        <v>%</v>
      </c>
      <c r="E52" t="s">
        <v>598</v>
      </c>
      <c r="F52">
        <f>ADD22D!$AR$9</f>
        <v>2</v>
      </c>
      <c r="G52" t="s">
        <v>116</v>
      </c>
      <c r="N52" t="str">
        <f t="shared" si="4"/>
        <v>Outcome performance - ODIs (financial) - Price control allocation - Residential retail - Embodied greenhouse gas emissions [UUW]</v>
      </c>
    </row>
    <row r="53" spans="1:14">
      <c r="A53" s="163" t="str">
        <f>ADD22D!$AR16</f>
        <v>ADD22D_04RR_PR24</v>
      </c>
      <c r="C53" t="str">
        <f xml:space="preserve"> (LEFT(ADD22D!$B$4, LEN(ADD22D!$B$4)) &amp; " - " &amp; ADD22D!$AN$6 &amp; " - " &amp; ADD22D!$AR$7 &amp; " - " &amp; ADD22D!$AK16)</f>
        <v>Outcome performance - ODIs (financial) - Price control allocation - Residential retail - Lead pipe replacement</v>
      </c>
      <c r="D53" t="str">
        <f>ADD22D!$AR$8</f>
        <v>%</v>
      </c>
      <c r="E53" t="s">
        <v>598</v>
      </c>
      <c r="F53">
        <f>ADD22D!$AR$9</f>
        <v>2</v>
      </c>
      <c r="G53" t="s">
        <v>116</v>
      </c>
      <c r="N53" t="str">
        <f t="shared" si="4"/>
        <v>Outcome performance - ODIs (financial) - Price control allocation - Residential retail - Lead pipe replacement</v>
      </c>
    </row>
    <row r="54" spans="1:14">
      <c r="A54" s="163" t="str">
        <f>ADD22D!$AR17</f>
        <v>ADD22D_05RR_PR24</v>
      </c>
      <c r="C54" t="str">
        <f xml:space="preserve"> (LEFT(ADD22D!$B$4, LEN(ADD22D!$B$4)) &amp; " - " &amp; ADD22D!$AN$6 &amp; " - " &amp; ADD22D!$AR$7 &amp; " - " &amp; ADD22D!$AK17)</f>
        <v>Outcome performance - ODIs (financial) - Price control allocation - Residential retail - Lower carbon concrete</v>
      </c>
      <c r="D54" t="str">
        <f>ADD22D!$AR$8</f>
        <v>%</v>
      </c>
      <c r="E54" t="s">
        <v>598</v>
      </c>
      <c r="F54">
        <f>ADD22D!$AR$9</f>
        <v>2</v>
      </c>
      <c r="G54" t="s">
        <v>116</v>
      </c>
      <c r="N54" t="str">
        <f t="shared" si="4"/>
        <v>Outcome performance - ODIs (financial) - Price control allocation - Residential retail - Lower carbon concrete</v>
      </c>
    </row>
    <row r="55" spans="1:14">
      <c r="A55" s="163" t="str">
        <f>ADD22D!$AR18</f>
        <v>ADD22D_06RR_PR24</v>
      </c>
      <c r="C55" t="str">
        <f xml:space="preserve"> (LEFT(ADD22D!$B$4, LEN(ADD22D!$B$4)) &amp; " - " &amp; ADD22D!$AN$6 &amp; " - " &amp; ADD22D!$AR$7 &amp; " - " &amp; ADD22D!$AK18)</f>
        <v>Outcome performance - ODIs (financial) - Price control allocation - Residential retail - Low pressure</v>
      </c>
      <c r="D55" t="str">
        <f>ADD22D!$AR$8</f>
        <v>%</v>
      </c>
      <c r="E55" t="s">
        <v>598</v>
      </c>
      <c r="F55">
        <f>ADD22D!$AR$9</f>
        <v>2</v>
      </c>
      <c r="G55" t="s">
        <v>116</v>
      </c>
      <c r="N55" t="str">
        <f t="shared" si="4"/>
        <v>Outcome performance - ODIs (financial) - Price control allocation - Residential retail - Low pressure</v>
      </c>
    </row>
    <row r="56" spans="1:14">
      <c r="A56" s="163" t="str">
        <f>ADD22D!$AR19</f>
        <v>ADD22D_07RR_PR24</v>
      </c>
      <c r="C56" t="str">
        <f xml:space="preserve"> (LEFT(ADD22D!$B$4, LEN(ADD22D!$B$4)) &amp; " - " &amp; ADD22D!$AN$6 &amp; " - " &amp; ADD22D!$AR$7 &amp; " - " &amp; ADD22D!$AK19)</f>
        <v>Outcome performance - ODIs (financial) - Price control allocation - Residential retail - Streetworks collaboration</v>
      </c>
      <c r="D56" t="str">
        <f>ADD22D!$AR$8</f>
        <v>%</v>
      </c>
      <c r="E56" t="s">
        <v>598</v>
      </c>
      <c r="F56">
        <f>ADD22D!$AR$9</f>
        <v>2</v>
      </c>
      <c r="G56" t="s">
        <v>116</v>
      </c>
      <c r="N56" t="str">
        <f t="shared" si="4"/>
        <v>Outcome performance - ODIs (financial) - Price control allocation - Residential retail - Streetworks collaboration</v>
      </c>
    </row>
    <row r="57" spans="1:14">
      <c r="A57" s="163" t="str">
        <f>ADD22D!$AR20</f>
        <v>ADD22D_08RR_PR24</v>
      </c>
      <c r="C57" t="str">
        <f xml:space="preserve"> (LEFT(ADD22D!$B$4, LEN(ADD22D!$B$4)) &amp; " - " &amp; ADD22D!$AN$6 &amp; " - " &amp; ADD22D!$AR$7 &amp; " - " &amp; ADD22D!$AK20)</f>
        <v>Outcome performance - ODIs (financial) - Price control allocation - Residential retail - Wonderful Windermere</v>
      </c>
      <c r="D57" t="str">
        <f>ADD22D!$AR$8</f>
        <v>%</v>
      </c>
      <c r="E57" t="s">
        <v>598</v>
      </c>
      <c r="F57">
        <f>ADD22D!$AR$9</f>
        <v>2</v>
      </c>
      <c r="G57" t="s">
        <v>116</v>
      </c>
      <c r="N57" t="str">
        <f t="shared" si="4"/>
        <v>Outcome performance - ODIs (financial) - Price control allocation - Residential retail - Wonderful Windermere</v>
      </c>
    </row>
    <row r="58" spans="1:14">
      <c r="A58" s="359" t="str">
        <f>ADD22D!$AS13</f>
        <v>ADD22D_01BR_PR24</v>
      </c>
      <c r="C58" t="str">
        <f xml:space="preserve"> (LEFT(ADD22D!$B$4, LEN(ADD22D!$B$4)) &amp; " - " &amp; ADD22D!$AN$6 &amp; " - " &amp; ADD22D!$AS$7 &amp; " - " &amp; ADD22D!$AK13)</f>
        <v>Outcome performance - ODIs (financial) - Price control allocation - Business retail - Capital carbon</v>
      </c>
      <c r="D58" t="str">
        <f>ADD22D!$AS$8</f>
        <v>%</v>
      </c>
      <c r="E58" t="s">
        <v>598</v>
      </c>
      <c r="F58">
        <f>ADD22D!$AS$9</f>
        <v>2</v>
      </c>
      <c r="G58" t="s">
        <v>116</v>
      </c>
      <c r="N58" t="str">
        <f t="shared" ref="N58:N65" si="5">C58</f>
        <v>Outcome performance - ODIs (financial) - Price control allocation - Business retail - Capital carbon</v>
      </c>
    </row>
    <row r="59" spans="1:14">
      <c r="A59" s="134" t="str">
        <f>ADD22D!$AS14</f>
        <v>ADD22D_02BR_PR24</v>
      </c>
      <c r="C59" t="str">
        <f xml:space="preserve"> (LEFT(ADD22D!$B$4, LEN(ADD22D!$B$4)) &amp; " - " &amp; ADD22D!$AN$6 &amp; " - " &amp; ADD22D!$AS$7 &amp; " - " &amp; ADD22D!$AK14)</f>
        <v>Outcome performance - ODIs (financial) - Price control allocation - Business retail - Embodied greenhouse gas emissions [SWB]</v>
      </c>
      <c r="D59" t="str">
        <f>ADD22D!$AS$8</f>
        <v>%</v>
      </c>
      <c r="E59" t="s">
        <v>598</v>
      </c>
      <c r="F59">
        <f>ADD22D!$AS$9</f>
        <v>2</v>
      </c>
      <c r="G59" t="s">
        <v>116</v>
      </c>
      <c r="N59" t="str">
        <f t="shared" si="5"/>
        <v>Outcome performance - ODIs (financial) - Price control allocation - Business retail - Embodied greenhouse gas emissions [SWB]</v>
      </c>
    </row>
    <row r="60" spans="1:14">
      <c r="A60" s="134" t="str">
        <f>ADD22D!$AS15</f>
        <v>ADD22D_03BR_PR24</v>
      </c>
      <c r="C60" t="str">
        <f xml:space="preserve"> (LEFT(ADD22D!$B$4, LEN(ADD22D!$B$4)) &amp; " - " &amp; ADD22D!$AN$6 &amp; " - " &amp; ADD22D!$AS$7 &amp; " - " &amp; ADD22D!$AK15)</f>
        <v>Outcome performance - ODIs (financial) - Price control allocation - Business retail - Embodied greenhouse gas emissions [UUW]</v>
      </c>
      <c r="D60" t="str">
        <f>ADD22D!$AS$8</f>
        <v>%</v>
      </c>
      <c r="E60" t="s">
        <v>598</v>
      </c>
      <c r="F60">
        <f>ADD22D!$AS$9</f>
        <v>2</v>
      </c>
      <c r="G60" t="s">
        <v>116</v>
      </c>
      <c r="N60" t="str">
        <f t="shared" si="5"/>
        <v>Outcome performance - ODIs (financial) - Price control allocation - Business retail - Embodied greenhouse gas emissions [UUW]</v>
      </c>
    </row>
    <row r="61" spans="1:14">
      <c r="A61" s="134" t="str">
        <f>ADD22D!$AS16</f>
        <v>ADD22D_04BR_PR24</v>
      </c>
      <c r="C61" t="str">
        <f xml:space="preserve"> (LEFT(ADD22D!$B$4, LEN(ADD22D!$B$4)) &amp; " - " &amp; ADD22D!$AN$6 &amp; " - " &amp; ADD22D!$AS$7 &amp; " - " &amp; ADD22D!$AK16)</f>
        <v>Outcome performance - ODIs (financial) - Price control allocation - Business retail - Lead pipe replacement</v>
      </c>
      <c r="D61" t="str">
        <f>ADD22D!$AS$8</f>
        <v>%</v>
      </c>
      <c r="E61" t="s">
        <v>598</v>
      </c>
      <c r="F61">
        <f>ADD22D!$AS$9</f>
        <v>2</v>
      </c>
      <c r="G61" t="s">
        <v>116</v>
      </c>
      <c r="N61" t="str">
        <f t="shared" si="5"/>
        <v>Outcome performance - ODIs (financial) - Price control allocation - Business retail - Lead pipe replacement</v>
      </c>
    </row>
    <row r="62" spans="1:14">
      <c r="A62" s="134" t="str">
        <f>ADD22D!$AS17</f>
        <v>ADD22D_05BR_PR24</v>
      </c>
      <c r="C62" t="str">
        <f xml:space="preserve"> (LEFT(ADD22D!$B$4, LEN(ADD22D!$B$4)) &amp; " - " &amp; ADD22D!$AN$6 &amp; " - " &amp; ADD22D!$AS$7 &amp; " - " &amp; ADD22D!$AK17)</f>
        <v>Outcome performance - ODIs (financial) - Price control allocation - Business retail - Lower carbon concrete</v>
      </c>
      <c r="D62" t="str">
        <f>ADD22D!$AS$8</f>
        <v>%</v>
      </c>
      <c r="E62" t="s">
        <v>598</v>
      </c>
      <c r="F62">
        <f>ADD22D!$AS$9</f>
        <v>2</v>
      </c>
      <c r="G62" t="s">
        <v>116</v>
      </c>
      <c r="N62" t="str">
        <f t="shared" si="5"/>
        <v>Outcome performance - ODIs (financial) - Price control allocation - Business retail - Lower carbon concrete</v>
      </c>
    </row>
    <row r="63" spans="1:14">
      <c r="A63" s="134" t="str">
        <f>ADD22D!$AS18</f>
        <v>ADD22D_06BR_PR24</v>
      </c>
      <c r="C63" t="str">
        <f xml:space="preserve"> (LEFT(ADD22D!$B$4, LEN(ADD22D!$B$4)) &amp; " - " &amp; ADD22D!$AN$6 &amp; " - " &amp; ADD22D!$AS$7 &amp; " - " &amp; ADD22D!$AK18)</f>
        <v>Outcome performance - ODIs (financial) - Price control allocation - Business retail - Low pressure</v>
      </c>
      <c r="D63" t="str">
        <f>ADD22D!$AS$8</f>
        <v>%</v>
      </c>
      <c r="E63" t="s">
        <v>598</v>
      </c>
      <c r="F63">
        <f>ADD22D!$AS$9</f>
        <v>2</v>
      </c>
      <c r="G63" t="s">
        <v>116</v>
      </c>
      <c r="N63" t="str">
        <f t="shared" si="5"/>
        <v>Outcome performance - ODIs (financial) - Price control allocation - Business retail - Low pressure</v>
      </c>
    </row>
    <row r="64" spans="1:14">
      <c r="A64" s="134" t="str">
        <f>ADD22D!$AS19</f>
        <v>ADD22D_07BR_PR24</v>
      </c>
      <c r="C64" t="str">
        <f xml:space="preserve"> (LEFT(ADD22D!$B$4, LEN(ADD22D!$B$4)) &amp; " - " &amp; ADD22D!$AN$6 &amp; " - " &amp; ADD22D!$AS$7 &amp; " - " &amp; ADD22D!$AK19)</f>
        <v>Outcome performance - ODIs (financial) - Price control allocation - Business retail - Streetworks collaboration</v>
      </c>
      <c r="D64" t="str">
        <f>ADD22D!$AS$8</f>
        <v>%</v>
      </c>
      <c r="E64" t="s">
        <v>598</v>
      </c>
      <c r="F64">
        <f>ADD22D!$AS$9</f>
        <v>2</v>
      </c>
      <c r="G64" t="s">
        <v>116</v>
      </c>
      <c r="N64" t="str">
        <f t="shared" si="5"/>
        <v>Outcome performance - ODIs (financial) - Price control allocation - Business retail - Streetworks collaboration</v>
      </c>
    </row>
    <row r="65" spans="1:14">
      <c r="A65" s="134" t="str">
        <f>ADD22D!$AS20</f>
        <v>ADD22D_08BR_PR24</v>
      </c>
      <c r="C65" t="str">
        <f xml:space="preserve"> (LEFT(ADD22D!$B$4, LEN(ADD22D!$B$4)) &amp; " - " &amp; ADD22D!$AN$6 &amp; " - " &amp; ADD22D!$AS$7 &amp; " - " &amp; ADD22D!$AK20)</f>
        <v>Outcome performance - ODIs (financial) - Price control allocation - Business retail - Wonderful Windermere</v>
      </c>
      <c r="D65" t="str">
        <f>ADD22D!$AS$8</f>
        <v>%</v>
      </c>
      <c r="E65" t="s">
        <v>598</v>
      </c>
      <c r="F65">
        <f>ADD22D!$AS$9</f>
        <v>2</v>
      </c>
      <c r="G65" t="s">
        <v>116</v>
      </c>
      <c r="N65" t="str">
        <f t="shared" si="5"/>
        <v>Outcome performance - ODIs (financial) - Price control allocation - Business retail - Wonderful Windermere</v>
      </c>
    </row>
    <row r="66" spans="1:14">
      <c r="A66" s="359" t="str">
        <f>ADD22D!$AT13</f>
        <v>ADD22D_01AC1_PR24</v>
      </c>
      <c r="C66" t="str">
        <f xml:space="preserve"> (LEFT(ADD22D!$B$4, LEN(ADD22D!$B$4)) &amp; " - " &amp; ADD22D!$AN$6 &amp; " - " &amp; ADD22D!$AT$7 &amp; " - " &amp; ADD22D!$AK13)</f>
        <v>Outcome performance - ODIs (financial) - Price control allocation - Additional control 1 - Capital carbon</v>
      </c>
      <c r="D66" t="str">
        <f>ADD22D!$AT$8</f>
        <v>%</v>
      </c>
      <c r="E66" t="s">
        <v>598</v>
      </c>
      <c r="F66">
        <f>ADD22D!$AT$9</f>
        <v>2</v>
      </c>
      <c r="G66" t="s">
        <v>116</v>
      </c>
      <c r="N66" t="str">
        <f t="shared" ref="N66:N73" si="6">C66</f>
        <v>Outcome performance - ODIs (financial) - Price control allocation - Additional control 1 - Capital carbon</v>
      </c>
    </row>
    <row r="67" spans="1:14">
      <c r="A67" s="359" t="str">
        <f>ADD22D!$AT14</f>
        <v>ADD22D_02AC1_PR24</v>
      </c>
      <c r="C67" t="str">
        <f xml:space="preserve"> (LEFT(ADD22D!$B$4, LEN(ADD22D!$B$4)) &amp; " - " &amp; ADD22D!$AN$6 &amp; " - " &amp; ADD22D!$AT$7 &amp; " - " &amp; ADD22D!$AK14)</f>
        <v>Outcome performance - ODIs (financial) - Price control allocation - Additional control 1 - Embodied greenhouse gas emissions [SWB]</v>
      </c>
      <c r="D67" t="str">
        <f>ADD22D!$AT$8</f>
        <v>%</v>
      </c>
      <c r="E67" t="s">
        <v>598</v>
      </c>
      <c r="F67">
        <f>ADD22D!$AT$9</f>
        <v>2</v>
      </c>
      <c r="G67" t="s">
        <v>116</v>
      </c>
      <c r="N67" t="str">
        <f t="shared" si="6"/>
        <v>Outcome performance - ODIs (financial) - Price control allocation - Additional control 1 - Embodied greenhouse gas emissions [SWB]</v>
      </c>
    </row>
    <row r="68" spans="1:14">
      <c r="A68" s="359" t="str">
        <f>ADD22D!$AT15</f>
        <v>ADD22D_03AC1_PR24</v>
      </c>
      <c r="C68" t="str">
        <f xml:space="preserve"> (LEFT(ADD22D!$B$4, LEN(ADD22D!$B$4)) &amp; " - " &amp; ADD22D!$AN$6 &amp; " - " &amp; ADD22D!$AT$7 &amp; " - " &amp; ADD22D!$AK15)</f>
        <v>Outcome performance - ODIs (financial) - Price control allocation - Additional control 1 - Embodied greenhouse gas emissions [UUW]</v>
      </c>
      <c r="D68" t="str">
        <f>ADD22D!$AT$8</f>
        <v>%</v>
      </c>
      <c r="E68" t="s">
        <v>598</v>
      </c>
      <c r="F68">
        <f>ADD22D!$AT$9</f>
        <v>2</v>
      </c>
      <c r="G68" t="s">
        <v>116</v>
      </c>
      <c r="N68" t="str">
        <f t="shared" si="6"/>
        <v>Outcome performance - ODIs (financial) - Price control allocation - Additional control 1 - Embodied greenhouse gas emissions [UUW]</v>
      </c>
    </row>
    <row r="69" spans="1:14">
      <c r="A69" s="359" t="str">
        <f>ADD22D!$AT16</f>
        <v>ADD22D_04AC1_PR24</v>
      </c>
      <c r="C69" t="str">
        <f xml:space="preserve"> (LEFT(ADD22D!$B$4, LEN(ADD22D!$B$4)) &amp; " - " &amp; ADD22D!$AN$6 &amp; " - " &amp; ADD22D!$AT$7 &amp; " - " &amp; ADD22D!$AK16)</f>
        <v>Outcome performance - ODIs (financial) - Price control allocation - Additional control 1 - Lead pipe replacement</v>
      </c>
      <c r="D69" t="str">
        <f>ADD22D!$AT$8</f>
        <v>%</v>
      </c>
      <c r="E69" t="s">
        <v>598</v>
      </c>
      <c r="F69">
        <f>ADD22D!$AT$9</f>
        <v>2</v>
      </c>
      <c r="G69" t="s">
        <v>116</v>
      </c>
      <c r="N69" t="str">
        <f t="shared" si="6"/>
        <v>Outcome performance - ODIs (financial) - Price control allocation - Additional control 1 - Lead pipe replacement</v>
      </c>
    </row>
    <row r="70" spans="1:14">
      <c r="A70" s="359" t="str">
        <f>ADD22D!$AT17</f>
        <v>ADD22D_05AC1_PR24</v>
      </c>
      <c r="C70" t="str">
        <f xml:space="preserve"> (LEFT(ADD22D!$B$4, LEN(ADD22D!$B$4)) &amp; " - " &amp; ADD22D!$AN$6 &amp; " - " &amp; ADD22D!$AT$7 &amp; " - " &amp; ADD22D!$AK17)</f>
        <v>Outcome performance - ODIs (financial) - Price control allocation - Additional control 1 - Lower carbon concrete</v>
      </c>
      <c r="D70" t="str">
        <f>ADD22D!$AT$8</f>
        <v>%</v>
      </c>
      <c r="E70" t="s">
        <v>598</v>
      </c>
      <c r="F70">
        <f>ADD22D!$AT$9</f>
        <v>2</v>
      </c>
      <c r="G70" t="s">
        <v>116</v>
      </c>
      <c r="N70" t="str">
        <f t="shared" si="6"/>
        <v>Outcome performance - ODIs (financial) - Price control allocation - Additional control 1 - Lower carbon concrete</v>
      </c>
    </row>
    <row r="71" spans="1:14">
      <c r="A71" s="359" t="str">
        <f>ADD22D!$AT18</f>
        <v>ADD22D_06AC1_PR24</v>
      </c>
      <c r="C71" t="str">
        <f xml:space="preserve"> (LEFT(ADD22D!$B$4, LEN(ADD22D!$B$4)) &amp; " - " &amp; ADD22D!$AN$6 &amp; " - " &amp; ADD22D!$AT$7 &amp; " - " &amp; ADD22D!$AK18)</f>
        <v>Outcome performance - ODIs (financial) - Price control allocation - Additional control 1 - Low pressure</v>
      </c>
      <c r="D71" t="str">
        <f>ADD22D!$AT$8</f>
        <v>%</v>
      </c>
      <c r="E71" t="s">
        <v>598</v>
      </c>
      <c r="F71">
        <f>ADD22D!$AT$9</f>
        <v>2</v>
      </c>
      <c r="G71" t="s">
        <v>116</v>
      </c>
      <c r="N71" t="str">
        <f t="shared" si="6"/>
        <v>Outcome performance - ODIs (financial) - Price control allocation - Additional control 1 - Low pressure</v>
      </c>
    </row>
    <row r="72" spans="1:14">
      <c r="A72" s="359" t="str">
        <f>ADD22D!$AT19</f>
        <v>ADD22D_07AC1_PR24</v>
      </c>
      <c r="C72" t="str">
        <f xml:space="preserve"> (LEFT(ADD22D!$B$4, LEN(ADD22D!$B$4)) &amp; " - " &amp; ADD22D!$AN$6 &amp; " - " &amp; ADD22D!$AT$7 &amp; " - " &amp; ADD22D!$AK19)</f>
        <v>Outcome performance - ODIs (financial) - Price control allocation - Additional control 1 - Streetworks collaboration</v>
      </c>
      <c r="D72" t="str">
        <f>ADD22D!$AT$8</f>
        <v>%</v>
      </c>
      <c r="E72" t="s">
        <v>598</v>
      </c>
      <c r="F72">
        <f>ADD22D!$AT$9</f>
        <v>2</v>
      </c>
      <c r="G72" t="s">
        <v>116</v>
      </c>
      <c r="N72" t="str">
        <f t="shared" si="6"/>
        <v>Outcome performance - ODIs (financial) - Price control allocation - Additional control 1 - Streetworks collaboration</v>
      </c>
    </row>
    <row r="73" spans="1:14">
      <c r="A73" s="359" t="str">
        <f>ADD22D!$AT20</f>
        <v>ADD22D_08AC1_PR24</v>
      </c>
      <c r="C73" t="str">
        <f xml:space="preserve"> (LEFT(ADD22D!$B$4, LEN(ADD22D!$B$4)) &amp; " - " &amp; ADD22D!$AN$6 &amp; " - " &amp; ADD22D!$AT$7 &amp; " - " &amp; ADD22D!$AK20)</f>
        <v>Outcome performance - ODIs (financial) - Price control allocation - Additional control 1 - Wonderful Windermere</v>
      </c>
      <c r="D73" t="str">
        <f>ADD22D!$AT$8</f>
        <v>%</v>
      </c>
      <c r="E73" t="s">
        <v>598</v>
      </c>
      <c r="F73">
        <f>ADD22D!$AT$9</f>
        <v>2</v>
      </c>
      <c r="G73" t="s">
        <v>116</v>
      </c>
      <c r="N73" t="str">
        <f t="shared" si="6"/>
        <v>Outcome performance - ODIs (financial) - Price control allocation - Additional control 1 - Wonderful Windermere</v>
      </c>
    </row>
    <row r="74" spans="1:14">
      <c r="A74" s="359" t="str">
        <f>ADD22D!$AU13</f>
        <v>ADD22D_01AC2_PR24</v>
      </c>
      <c r="C74" t="str">
        <f xml:space="preserve"> (LEFT(ADD22D!$B$4, LEN(ADD22D!$B$4)) &amp; " - " &amp; ADD22D!$AN$6 &amp; " - " &amp; ADD22D!$AU$7 &amp; " - " &amp; ADD22D!$AK13)</f>
        <v>Outcome performance - ODIs (financial) - Price control allocation - Additional control 2 - Capital carbon</v>
      </c>
      <c r="D74" t="str">
        <f>ADD22D!$AU$8</f>
        <v>%</v>
      </c>
      <c r="E74" t="s">
        <v>598</v>
      </c>
      <c r="F74">
        <f>ADD22D!$AU$9</f>
        <v>2</v>
      </c>
      <c r="G74" t="s">
        <v>116</v>
      </c>
      <c r="N74" t="str">
        <f t="shared" ref="N74" si="7">C74</f>
        <v>Outcome performance - ODIs (financial) - Price control allocation - Additional control 2 - Capital carbon</v>
      </c>
    </row>
    <row r="75" spans="1:14">
      <c r="A75" s="359" t="str">
        <f>ADD22D!$AU14</f>
        <v>ADD22D_02AC2_PR24</v>
      </c>
      <c r="C75" t="str">
        <f xml:space="preserve"> (LEFT(ADD22D!$B$4, LEN(ADD22D!$B$4)) &amp; " - " &amp; ADD22D!$AN$6 &amp; " - " &amp; ADD22D!$AU$7 &amp; " - " &amp; ADD22D!$AK14)</f>
        <v>Outcome performance - ODIs (financial) - Price control allocation - Additional control 2 - Embodied greenhouse gas emissions [SWB]</v>
      </c>
      <c r="D75" t="str">
        <f>ADD22D!$AU$8</f>
        <v>%</v>
      </c>
      <c r="E75" t="s">
        <v>598</v>
      </c>
      <c r="F75">
        <f>ADD22D!$AU$9</f>
        <v>2</v>
      </c>
      <c r="G75" t="s">
        <v>116</v>
      </c>
      <c r="N75" t="str">
        <f t="shared" ref="N75:N90" si="8">C75</f>
        <v>Outcome performance - ODIs (financial) - Price control allocation - Additional control 2 - Embodied greenhouse gas emissions [SWB]</v>
      </c>
    </row>
    <row r="76" spans="1:14">
      <c r="A76" s="359" t="str">
        <f>ADD22D!$AU15</f>
        <v>ADD22D_03AC2_PR24</v>
      </c>
      <c r="C76" t="str">
        <f xml:space="preserve"> (LEFT(ADD22D!$B$4, LEN(ADD22D!$B$4)) &amp; " - " &amp; ADD22D!$AN$6 &amp; " - " &amp; ADD22D!$AU$7 &amp; " - " &amp; ADD22D!$AK15)</f>
        <v>Outcome performance - ODIs (financial) - Price control allocation - Additional control 2 - Embodied greenhouse gas emissions [UUW]</v>
      </c>
      <c r="D76" t="str">
        <f>ADD22D!$AU$8</f>
        <v>%</v>
      </c>
      <c r="E76" t="s">
        <v>598</v>
      </c>
      <c r="F76">
        <f>ADD22D!$AU$9</f>
        <v>2</v>
      </c>
      <c r="G76" t="s">
        <v>116</v>
      </c>
      <c r="N76" t="str">
        <f t="shared" si="8"/>
        <v>Outcome performance - ODIs (financial) - Price control allocation - Additional control 2 - Embodied greenhouse gas emissions [UUW]</v>
      </c>
    </row>
    <row r="77" spans="1:14">
      <c r="A77" s="359" t="str">
        <f>ADD22D!$AU16</f>
        <v>ADD22D_04AC2_PR24</v>
      </c>
      <c r="C77" t="str">
        <f xml:space="preserve"> (LEFT(ADD22D!$B$4, LEN(ADD22D!$B$4)) &amp; " - " &amp; ADD22D!$AN$6 &amp; " - " &amp; ADD22D!$AU$7 &amp; " - " &amp; ADD22D!$AK16)</f>
        <v>Outcome performance - ODIs (financial) - Price control allocation - Additional control 2 - Lead pipe replacement</v>
      </c>
      <c r="D77" t="str">
        <f>ADD22D!$AU$8</f>
        <v>%</v>
      </c>
      <c r="E77" t="s">
        <v>598</v>
      </c>
      <c r="F77">
        <f>ADD22D!$AU$9</f>
        <v>2</v>
      </c>
      <c r="G77" t="s">
        <v>116</v>
      </c>
      <c r="N77" t="str">
        <f t="shared" si="8"/>
        <v>Outcome performance - ODIs (financial) - Price control allocation - Additional control 2 - Lead pipe replacement</v>
      </c>
    </row>
    <row r="78" spans="1:14">
      <c r="A78" s="359" t="str">
        <f>ADD22D!$AU17</f>
        <v>ADD22D_05AC2_PR24</v>
      </c>
      <c r="C78" t="str">
        <f xml:space="preserve"> (LEFT(ADD22D!$B$4, LEN(ADD22D!$B$4)) &amp; " - " &amp; ADD22D!$AN$6 &amp; " - " &amp; ADD22D!$AU$7 &amp; " - " &amp; ADD22D!$AK17)</f>
        <v>Outcome performance - ODIs (financial) - Price control allocation - Additional control 2 - Lower carbon concrete</v>
      </c>
      <c r="D78" t="str">
        <f>ADD22D!$AU$8</f>
        <v>%</v>
      </c>
      <c r="E78" t="s">
        <v>598</v>
      </c>
      <c r="F78">
        <f>ADD22D!$AU$9</f>
        <v>2</v>
      </c>
      <c r="G78" t="s">
        <v>116</v>
      </c>
      <c r="N78" t="str">
        <f t="shared" si="8"/>
        <v>Outcome performance - ODIs (financial) - Price control allocation - Additional control 2 - Lower carbon concrete</v>
      </c>
    </row>
    <row r="79" spans="1:14">
      <c r="A79" s="359" t="str">
        <f>ADD22D!$AU18</f>
        <v>ADD22D_06AC2_PR24</v>
      </c>
      <c r="C79" t="str">
        <f xml:space="preserve"> (LEFT(ADD22D!$B$4, LEN(ADD22D!$B$4)) &amp; " - " &amp; ADD22D!$AN$6 &amp; " - " &amp; ADD22D!$AU$7 &amp; " - " &amp; ADD22D!$AK18)</f>
        <v>Outcome performance - ODIs (financial) - Price control allocation - Additional control 2 - Low pressure</v>
      </c>
      <c r="D79" t="str">
        <f>ADD22D!$AU$8</f>
        <v>%</v>
      </c>
      <c r="E79" t="s">
        <v>598</v>
      </c>
      <c r="F79">
        <f>ADD22D!$AU$9</f>
        <v>2</v>
      </c>
      <c r="G79" t="s">
        <v>116</v>
      </c>
      <c r="N79" t="str">
        <f t="shared" si="8"/>
        <v>Outcome performance - ODIs (financial) - Price control allocation - Additional control 2 - Low pressure</v>
      </c>
    </row>
    <row r="80" spans="1:14">
      <c r="A80" s="359" t="str">
        <f>ADD22D!$AU19</f>
        <v>ADD22D_07AC2_PR24</v>
      </c>
      <c r="C80" t="str">
        <f xml:space="preserve"> (LEFT(ADD22D!$B$4, LEN(ADD22D!$B$4)) &amp; " - " &amp; ADD22D!$AN$6 &amp; " - " &amp; ADD22D!$AU$7 &amp; " - " &amp; ADD22D!$AK19)</f>
        <v>Outcome performance - ODIs (financial) - Price control allocation - Additional control 2 - Streetworks collaboration</v>
      </c>
      <c r="D80" t="str">
        <f>ADD22D!$AU$8</f>
        <v>%</v>
      </c>
      <c r="E80" t="s">
        <v>598</v>
      </c>
      <c r="F80">
        <f>ADD22D!$AU$9</f>
        <v>2</v>
      </c>
      <c r="G80" t="s">
        <v>116</v>
      </c>
      <c r="N80" t="str">
        <f t="shared" si="8"/>
        <v>Outcome performance - ODIs (financial) - Price control allocation - Additional control 2 - Streetworks collaboration</v>
      </c>
    </row>
    <row r="81" spans="1:14">
      <c r="A81" s="359" t="str">
        <f>ADD22D!$AU20</f>
        <v>ADD22D_08AC2_PR24</v>
      </c>
      <c r="C81" t="str">
        <f xml:space="preserve"> (LEFT(ADD22D!$B$4, LEN(ADD22D!$B$4)) &amp; " - " &amp; ADD22D!$AN$6 &amp; " - " &amp; ADD22D!$AU$7 &amp; " - " &amp; ADD22D!$AK20)</f>
        <v>Outcome performance - ODIs (financial) - Price control allocation - Additional control 2 - Wonderful Windermere</v>
      </c>
      <c r="D81" t="str">
        <f>ADD22D!$AU$8</f>
        <v>%</v>
      </c>
      <c r="E81" t="s">
        <v>598</v>
      </c>
      <c r="F81">
        <f>ADD22D!$AU$9</f>
        <v>2</v>
      </c>
      <c r="G81" t="s">
        <v>116</v>
      </c>
      <c r="N81" t="str">
        <f t="shared" si="8"/>
        <v>Outcome performance - ODIs (financial) - Price control allocation - Additional control 2 - Wonderful Windermere</v>
      </c>
    </row>
    <row r="82" spans="1:14">
      <c r="A82" s="359" t="str">
        <f>ADD22D!$AV13</f>
        <v>ADD22D_01TOT_PR24</v>
      </c>
      <c r="C82" t="str">
        <f xml:space="preserve"> (LEFT(ADD22D!$B$4, LEN(ADD22D!$B$4)) &amp; " - " &amp; ADD22D!$AN$6 &amp; " - " &amp; ADD22D!$AV$7 &amp; " - " &amp; ADD22D!$AK13)</f>
        <v>Outcome performance - ODIs (financial) - Price control allocation - Total - Capital carbon</v>
      </c>
      <c r="D82" t="str">
        <f>ADD22D!$AV$8</f>
        <v>%</v>
      </c>
      <c r="E82" t="s">
        <v>598</v>
      </c>
      <c r="F82">
        <f>ADD22D!$AV$9</f>
        <v>2</v>
      </c>
      <c r="G82" t="s">
        <v>116</v>
      </c>
      <c r="N82" t="str">
        <f t="shared" si="8"/>
        <v>Outcome performance - ODIs (financial) - Price control allocation - Total - Capital carbon</v>
      </c>
    </row>
    <row r="83" spans="1:14">
      <c r="A83" s="359" t="str">
        <f>ADD22D!$AV14</f>
        <v>ADD22D_02TOT_PR24</v>
      </c>
      <c r="C83" t="str">
        <f xml:space="preserve"> (LEFT(ADD22D!$B$4, LEN(ADD22D!$B$4)) &amp; " - " &amp; ADD22D!$AN$6 &amp; " - " &amp; ADD22D!$AV$7 &amp; " - " &amp; ADD22D!$AK14)</f>
        <v>Outcome performance - ODIs (financial) - Price control allocation - Total - Embodied greenhouse gas emissions [SWB]</v>
      </c>
      <c r="D83" t="str">
        <f>ADD22D!$AV$8</f>
        <v>%</v>
      </c>
      <c r="E83" t="s">
        <v>598</v>
      </c>
      <c r="F83">
        <f>ADD22D!$AV$9</f>
        <v>2</v>
      </c>
      <c r="G83" t="s">
        <v>116</v>
      </c>
      <c r="N83" t="str">
        <f t="shared" si="8"/>
        <v>Outcome performance - ODIs (financial) - Price control allocation - Total - Embodied greenhouse gas emissions [SWB]</v>
      </c>
    </row>
    <row r="84" spans="1:14">
      <c r="A84" s="359" t="str">
        <f>ADD22D!$AV15</f>
        <v>ADD22D_03TOT_PR24</v>
      </c>
      <c r="C84" t="str">
        <f xml:space="preserve"> (LEFT(ADD22D!$B$4, LEN(ADD22D!$B$4)) &amp; " - " &amp; ADD22D!$AN$6 &amp; " - " &amp; ADD22D!$AV$7 &amp; " - " &amp; ADD22D!$AK15)</f>
        <v>Outcome performance - ODIs (financial) - Price control allocation - Total - Embodied greenhouse gas emissions [UUW]</v>
      </c>
      <c r="D84" t="str">
        <f>ADD22D!$AV$8</f>
        <v>%</v>
      </c>
      <c r="E84" t="s">
        <v>598</v>
      </c>
      <c r="F84">
        <f>ADD22D!$AV$9</f>
        <v>2</v>
      </c>
      <c r="G84" t="s">
        <v>116</v>
      </c>
      <c r="N84" t="str">
        <f t="shared" si="8"/>
        <v>Outcome performance - ODIs (financial) - Price control allocation - Total - Embodied greenhouse gas emissions [UUW]</v>
      </c>
    </row>
    <row r="85" spans="1:14">
      <c r="A85" s="359" t="str">
        <f>ADD22D!$AV16</f>
        <v>ADD22D_04TOT_PR24</v>
      </c>
      <c r="C85" t="str">
        <f xml:space="preserve"> (LEFT(ADD22D!$B$4, LEN(ADD22D!$B$4)) &amp; " - " &amp; ADD22D!$AN$6 &amp; " - " &amp; ADD22D!$AV$7 &amp; " - " &amp; ADD22D!$AK16)</f>
        <v>Outcome performance - ODIs (financial) - Price control allocation - Total - Lead pipe replacement</v>
      </c>
      <c r="D85" t="str">
        <f>ADD22D!$AV$8</f>
        <v>%</v>
      </c>
      <c r="E85" t="s">
        <v>598</v>
      </c>
      <c r="F85">
        <f>ADD22D!$AV$9</f>
        <v>2</v>
      </c>
      <c r="G85" t="s">
        <v>116</v>
      </c>
      <c r="N85" t="str">
        <f t="shared" si="8"/>
        <v>Outcome performance - ODIs (financial) - Price control allocation - Total - Lead pipe replacement</v>
      </c>
    </row>
    <row r="86" spans="1:14">
      <c r="A86" s="359" t="str">
        <f>ADD22D!$AV17</f>
        <v>ADD22D_05TOT_PR24</v>
      </c>
      <c r="C86" t="str">
        <f xml:space="preserve"> (LEFT(ADD22D!$B$4, LEN(ADD22D!$B$4)) &amp; " - " &amp; ADD22D!$AN$6 &amp; " - " &amp; ADD22D!$AV$7 &amp; " - " &amp; ADD22D!$AK17)</f>
        <v>Outcome performance - ODIs (financial) - Price control allocation - Total - Lower carbon concrete</v>
      </c>
      <c r="D86" t="str">
        <f>ADD22D!$AV$8</f>
        <v>%</v>
      </c>
      <c r="E86" t="s">
        <v>598</v>
      </c>
      <c r="F86">
        <f>ADD22D!$AV$9</f>
        <v>2</v>
      </c>
      <c r="G86" t="s">
        <v>116</v>
      </c>
      <c r="N86" t="str">
        <f t="shared" si="8"/>
        <v>Outcome performance - ODIs (financial) - Price control allocation - Total - Lower carbon concrete</v>
      </c>
    </row>
    <row r="87" spans="1:14">
      <c r="A87" s="359" t="str">
        <f>ADD22D!$AV18</f>
        <v>ADD22D_06TOT_PR24</v>
      </c>
      <c r="C87" t="str">
        <f xml:space="preserve"> (LEFT(ADD22D!$B$4, LEN(ADD22D!$B$4)) &amp; " - " &amp; ADD22D!$AN$6 &amp; " - " &amp; ADD22D!$AV$7 &amp; " - " &amp; ADD22D!$AK18)</f>
        <v>Outcome performance - ODIs (financial) - Price control allocation - Total - Low pressure</v>
      </c>
      <c r="D87" t="str">
        <f>ADD22D!$AV$8</f>
        <v>%</v>
      </c>
      <c r="E87" t="s">
        <v>598</v>
      </c>
      <c r="F87">
        <f>ADD22D!$AV$9</f>
        <v>2</v>
      </c>
      <c r="G87" t="s">
        <v>116</v>
      </c>
      <c r="N87" t="str">
        <f t="shared" si="8"/>
        <v>Outcome performance - ODIs (financial) - Price control allocation - Total - Low pressure</v>
      </c>
    </row>
    <row r="88" spans="1:14">
      <c r="A88" s="359" t="str">
        <f>ADD22D!$AV19</f>
        <v>ADD22D_07TOT_PR24</v>
      </c>
      <c r="C88" t="str">
        <f xml:space="preserve"> (LEFT(ADD22D!$B$4, LEN(ADD22D!$B$4)) &amp; " - " &amp; ADD22D!$AN$6 &amp; " - " &amp; ADD22D!$AV$7 &amp; " - " &amp; ADD22D!$AK19)</f>
        <v>Outcome performance - ODIs (financial) - Price control allocation - Total - Streetworks collaboration</v>
      </c>
      <c r="D88" t="str">
        <f>ADD22D!$AV$8</f>
        <v>%</v>
      </c>
      <c r="E88" t="s">
        <v>598</v>
      </c>
      <c r="F88">
        <f>ADD22D!$AV$9</f>
        <v>2</v>
      </c>
      <c r="G88" t="s">
        <v>116</v>
      </c>
      <c r="N88" t="str">
        <f t="shared" si="8"/>
        <v>Outcome performance - ODIs (financial) - Price control allocation - Total - Streetworks collaboration</v>
      </c>
    </row>
    <row r="89" spans="1:14">
      <c r="A89" s="359" t="str">
        <f>ADD22D!$AV20</f>
        <v>ADD22D_08TOT_PR24</v>
      </c>
      <c r="C89" t="str">
        <f xml:space="preserve"> (LEFT(ADD22D!$B$4, LEN(ADD22D!$B$4)) &amp; " - " &amp; ADD22D!$AN$6 &amp; " - " &amp; ADD22D!$AV$7 &amp; " - " &amp; ADD22D!$AK20)</f>
        <v>Outcome performance - ODIs (financial) - Price control allocation - Total - Wonderful Windermere</v>
      </c>
      <c r="D89" t="str">
        <f>ADD22D!$AV$8</f>
        <v>%</v>
      </c>
      <c r="E89" t="s">
        <v>598</v>
      </c>
      <c r="F89">
        <f>ADD22D!$AV$9</f>
        <v>2</v>
      </c>
      <c r="G89" t="s">
        <v>116</v>
      </c>
      <c r="N89" t="str">
        <f t="shared" si="8"/>
        <v>Outcome performance - ODIs (financial) - Price control allocation - Total - Wonderful Windermere</v>
      </c>
    </row>
    <row r="90" spans="1:14">
      <c r="A90" s="359" t="str">
        <f>ADD22D!$AX13</f>
        <v>ADD22D_01MBE_PR24</v>
      </c>
      <c r="C90" t="str">
        <f xml:space="preserve"> (LEFT(ADD22D!$B$4, LEN(ADD22D!$B$4)) &amp; " - " &amp; ADD22D!$AX$6 &amp; " - " &amp; ADD22D!$AK13)</f>
        <v>Outcome performance - ODIs (financial) - Marginal benefits (£m) - Capital carbon</v>
      </c>
      <c r="D90" t="str">
        <f>ADD22D!$AX$8</f>
        <v>£m</v>
      </c>
      <c r="E90" t="s">
        <v>598</v>
      </c>
      <c r="F90">
        <f>ADD22D!$AX$9</f>
        <v>6</v>
      </c>
      <c r="G90" t="s">
        <v>116</v>
      </c>
      <c r="N90" t="str">
        <f t="shared" si="8"/>
        <v>Outcome performance - ODIs (financial) - Marginal benefits (£m) - Capital carbon</v>
      </c>
    </row>
    <row r="91" spans="1:14">
      <c r="A91" s="359" t="str">
        <f>ADD22D!$AX14</f>
        <v>ADD22D_02MBE_PR24</v>
      </c>
      <c r="C91" t="str">
        <f xml:space="preserve"> (LEFT(ADD22D!$B$4, LEN(ADD22D!$B$4)) &amp; " - " &amp; ADD22D!$AX$6 &amp; " - " &amp; ADD22D!$AK14)</f>
        <v>Outcome performance - ODIs (financial) - Marginal benefits (£m) - Embodied greenhouse gas emissions [SWB]</v>
      </c>
      <c r="D91" t="str">
        <f>ADD22D!$AX$8</f>
        <v>£m</v>
      </c>
      <c r="E91" t="s">
        <v>598</v>
      </c>
      <c r="F91">
        <f>ADD22D!$AX$9</f>
        <v>6</v>
      </c>
      <c r="G91" t="s">
        <v>116</v>
      </c>
      <c r="N91" t="str">
        <f t="shared" ref="N91:N98" si="9">C91</f>
        <v>Outcome performance - ODIs (financial) - Marginal benefits (£m) - Embodied greenhouse gas emissions [SWB]</v>
      </c>
    </row>
    <row r="92" spans="1:14">
      <c r="A92" s="359" t="str">
        <f>ADD22D!$AX15</f>
        <v>ADD22D_03MBE_PR24</v>
      </c>
      <c r="C92" t="str">
        <f xml:space="preserve"> (LEFT(ADD22D!$B$4, LEN(ADD22D!$B$4)) &amp; " - " &amp; ADD22D!$AX$6 &amp; " - " &amp; ADD22D!$AK15)</f>
        <v>Outcome performance - ODIs (financial) - Marginal benefits (£m) - Embodied greenhouse gas emissions [UUW]</v>
      </c>
      <c r="D92" t="str">
        <f>ADD22D!$AX$8</f>
        <v>£m</v>
      </c>
      <c r="E92" t="s">
        <v>598</v>
      </c>
      <c r="F92">
        <f>ADD22D!$AX$9</f>
        <v>6</v>
      </c>
      <c r="G92" t="s">
        <v>116</v>
      </c>
      <c r="N92" t="str">
        <f t="shared" si="9"/>
        <v>Outcome performance - ODIs (financial) - Marginal benefits (£m) - Embodied greenhouse gas emissions [UUW]</v>
      </c>
    </row>
    <row r="93" spans="1:14">
      <c r="A93" s="359" t="str">
        <f>ADD22D!$AX16</f>
        <v>ADD22D_04MBE_PR24</v>
      </c>
      <c r="C93" t="str">
        <f xml:space="preserve"> (LEFT(ADD22D!$B$4, LEN(ADD22D!$B$4)) &amp; " - " &amp; ADD22D!$AX$6 &amp; " - " &amp; ADD22D!$AK16)</f>
        <v>Outcome performance - ODIs (financial) - Marginal benefits (£m) - Lead pipe replacement</v>
      </c>
      <c r="D93" t="str">
        <f>ADD22D!$AX$8</f>
        <v>£m</v>
      </c>
      <c r="E93" t="s">
        <v>598</v>
      </c>
      <c r="F93">
        <f>ADD22D!$AX$9</f>
        <v>6</v>
      </c>
      <c r="G93" t="s">
        <v>116</v>
      </c>
      <c r="N93" t="str">
        <f t="shared" si="9"/>
        <v>Outcome performance - ODIs (financial) - Marginal benefits (£m) - Lead pipe replacement</v>
      </c>
    </row>
    <row r="94" spans="1:14">
      <c r="A94" s="359" t="str">
        <f>ADD22D!$AX17</f>
        <v>ADD22D_05MBE_PR24</v>
      </c>
      <c r="C94" t="str">
        <f xml:space="preserve"> (LEFT(ADD22D!$B$4, LEN(ADD22D!$B$4)) &amp; " - " &amp; ADD22D!$AX$6 &amp; " - " &amp; ADD22D!$AK17)</f>
        <v>Outcome performance - ODIs (financial) - Marginal benefits (£m) - Lower carbon concrete</v>
      </c>
      <c r="D94" t="str">
        <f>ADD22D!$AX$8</f>
        <v>£m</v>
      </c>
      <c r="E94" t="s">
        <v>598</v>
      </c>
      <c r="F94">
        <f>ADD22D!$AX$9</f>
        <v>6</v>
      </c>
      <c r="G94" t="s">
        <v>116</v>
      </c>
      <c r="N94" t="str">
        <f t="shared" si="9"/>
        <v>Outcome performance - ODIs (financial) - Marginal benefits (£m) - Lower carbon concrete</v>
      </c>
    </row>
    <row r="95" spans="1:14">
      <c r="A95" s="359" t="str">
        <f>ADD22D!$AX18</f>
        <v>ADD22D_06MBE_PR24</v>
      </c>
      <c r="C95" t="str">
        <f xml:space="preserve"> (LEFT(ADD22D!$B$4, LEN(ADD22D!$B$4)) &amp; " - " &amp; ADD22D!$AX$6 &amp; " - " &amp; ADD22D!$AK18)</f>
        <v>Outcome performance - ODIs (financial) - Marginal benefits (£m) - Low pressure</v>
      </c>
      <c r="D95" t="str">
        <f>ADD22D!$AX$8</f>
        <v>£m</v>
      </c>
      <c r="E95" t="s">
        <v>598</v>
      </c>
      <c r="F95">
        <f>ADD22D!$AX$9</f>
        <v>6</v>
      </c>
      <c r="G95" t="s">
        <v>116</v>
      </c>
      <c r="N95" t="str">
        <f t="shared" si="9"/>
        <v>Outcome performance - ODIs (financial) - Marginal benefits (£m) - Low pressure</v>
      </c>
    </row>
    <row r="96" spans="1:14">
      <c r="A96" s="359" t="str">
        <f>ADD22D!$AX19</f>
        <v>ADD22D_07MBE_PR24</v>
      </c>
      <c r="C96" t="str">
        <f xml:space="preserve"> (LEFT(ADD22D!$B$4, LEN(ADD22D!$B$4)) &amp; " - " &amp; ADD22D!$AX$6 &amp; " - " &amp; ADD22D!$AK19)</f>
        <v>Outcome performance - ODIs (financial) - Marginal benefits (£m) - Streetworks collaboration</v>
      </c>
      <c r="D96" t="str">
        <f>ADD22D!$AX$8</f>
        <v>£m</v>
      </c>
      <c r="E96" t="s">
        <v>598</v>
      </c>
      <c r="F96">
        <f>ADD22D!$AX$9</f>
        <v>6</v>
      </c>
      <c r="G96" t="s">
        <v>116</v>
      </c>
      <c r="N96" t="str">
        <f t="shared" si="9"/>
        <v>Outcome performance - ODIs (financial) - Marginal benefits (£m) - Streetworks collaboration</v>
      </c>
    </row>
    <row r="97" spans="1:14">
      <c r="A97" s="359" t="str">
        <f>ADD22D!$AX20</f>
        <v>ADD22D_08MBE_PR24</v>
      </c>
      <c r="C97" t="str">
        <f xml:space="preserve"> (LEFT(ADD22D!$B$4, LEN(ADD22D!$B$4)) &amp; " - " &amp; ADD22D!$AX$6 &amp; " - " &amp; ADD22D!$AK20)</f>
        <v>Outcome performance - ODIs (financial) - Marginal benefits (£m) - Wonderful Windermere</v>
      </c>
      <c r="D97" t="str">
        <f>ADD22D!$AX$8</f>
        <v>£m</v>
      </c>
      <c r="E97" t="s">
        <v>598</v>
      </c>
      <c r="F97">
        <f>ADD22D!$AX$9</f>
        <v>6</v>
      </c>
      <c r="G97" t="s">
        <v>116</v>
      </c>
      <c r="N97" t="str">
        <f t="shared" si="9"/>
        <v>Outcome performance - ODIs (financial) - Marginal benefits (£m) - Wonderful Windermere</v>
      </c>
    </row>
    <row r="98" spans="1:14">
      <c r="A98" s="359" t="str">
        <f>ADD22D!$AY13</f>
        <v>ADD22D_01BSF_PR24</v>
      </c>
      <c r="C98" t="str">
        <f xml:space="preserve"> (LEFT(ADD22D!$B$4, LEN(ADD22D!$B$4)) &amp; " - " &amp; ADD22D!$AY$6 &amp; " - " &amp; ADD22D!$AK13)</f>
        <v>Outcome performance - ODIs (financial) - Benefit sharing factor (%) - Capital carbon</v>
      </c>
      <c r="D98" t="str">
        <f>ADD22D!$AY$8</f>
        <v>%</v>
      </c>
      <c r="E98" t="s">
        <v>598</v>
      </c>
      <c r="F98">
        <f>ADD22D!$AY$9</f>
        <v>2</v>
      </c>
      <c r="G98" t="s">
        <v>116</v>
      </c>
      <c r="N98" t="str">
        <f t="shared" si="9"/>
        <v>Outcome performance - ODIs (financial) - Benefit sharing factor (%) - Capital carbon</v>
      </c>
    </row>
    <row r="99" spans="1:14">
      <c r="A99" s="359" t="str">
        <f>ADD22D!$AY14</f>
        <v>ADD22D_02BSF_PR24</v>
      </c>
      <c r="C99" t="str">
        <f xml:space="preserve"> (LEFT(ADD22D!$B$4, LEN(ADD22D!$B$4)) &amp; " - " &amp; ADD22D!$AY$6 &amp; " - " &amp; ADD22D!$AK14)</f>
        <v>Outcome performance - ODIs (financial) - Benefit sharing factor (%) - Embodied greenhouse gas emissions [SWB]</v>
      </c>
      <c r="D99" t="str">
        <f>ADD22D!$AY$8</f>
        <v>%</v>
      </c>
      <c r="E99" t="s">
        <v>598</v>
      </c>
      <c r="F99">
        <f>ADD22D!$AY$9</f>
        <v>2</v>
      </c>
      <c r="G99" t="s">
        <v>116</v>
      </c>
      <c r="N99" t="str">
        <f t="shared" ref="N99:N105" si="10">C99</f>
        <v>Outcome performance - ODIs (financial) - Benefit sharing factor (%) - Embodied greenhouse gas emissions [SWB]</v>
      </c>
    </row>
    <row r="100" spans="1:14">
      <c r="A100" s="359" t="str">
        <f>ADD22D!$AY15</f>
        <v>ADD22D_03BSF_PR24</v>
      </c>
      <c r="C100" t="str">
        <f xml:space="preserve"> (LEFT(ADD22D!$B$4, LEN(ADD22D!$B$4)) &amp; " - " &amp; ADD22D!$AY$6 &amp; " - " &amp; ADD22D!$AK15)</f>
        <v>Outcome performance - ODIs (financial) - Benefit sharing factor (%) - Embodied greenhouse gas emissions [UUW]</v>
      </c>
      <c r="D100" t="str">
        <f>ADD22D!$AY$8</f>
        <v>%</v>
      </c>
      <c r="E100" t="s">
        <v>598</v>
      </c>
      <c r="F100">
        <f>ADD22D!$AY$9</f>
        <v>2</v>
      </c>
      <c r="G100" t="s">
        <v>116</v>
      </c>
      <c r="N100" t="str">
        <f t="shared" si="10"/>
        <v>Outcome performance - ODIs (financial) - Benefit sharing factor (%) - Embodied greenhouse gas emissions [UUW]</v>
      </c>
    </row>
    <row r="101" spans="1:14">
      <c r="A101" s="359" t="str">
        <f>ADD22D!$AY16</f>
        <v>ADD22D_04BSF_PR24</v>
      </c>
      <c r="C101" t="str">
        <f xml:space="preserve"> (LEFT(ADD22D!$B$4, LEN(ADD22D!$B$4)) &amp; " - " &amp; ADD22D!$AY$6 &amp; " - " &amp; ADD22D!$AK16)</f>
        <v>Outcome performance - ODIs (financial) - Benefit sharing factor (%) - Lead pipe replacement</v>
      </c>
      <c r="D101" t="str">
        <f>ADD22D!$AY$8</f>
        <v>%</v>
      </c>
      <c r="E101" t="s">
        <v>598</v>
      </c>
      <c r="F101">
        <f>ADD22D!$AY$9</f>
        <v>2</v>
      </c>
      <c r="G101" t="s">
        <v>116</v>
      </c>
      <c r="N101" t="str">
        <f t="shared" si="10"/>
        <v>Outcome performance - ODIs (financial) - Benefit sharing factor (%) - Lead pipe replacement</v>
      </c>
    </row>
    <row r="102" spans="1:14">
      <c r="A102" s="359" t="str">
        <f>ADD22D!$AY17</f>
        <v>ADD22D_05BSF_PR24</v>
      </c>
      <c r="C102" t="str">
        <f xml:space="preserve"> (LEFT(ADD22D!$B$4, LEN(ADD22D!$B$4)) &amp; " - " &amp; ADD22D!$AY$6 &amp; " - " &amp; ADD22D!$AK17)</f>
        <v>Outcome performance - ODIs (financial) - Benefit sharing factor (%) - Lower carbon concrete</v>
      </c>
      <c r="D102" t="str">
        <f>ADD22D!$AY$8</f>
        <v>%</v>
      </c>
      <c r="E102" t="s">
        <v>598</v>
      </c>
      <c r="F102">
        <f>ADD22D!$AY$9</f>
        <v>2</v>
      </c>
      <c r="G102" t="s">
        <v>116</v>
      </c>
      <c r="N102" t="str">
        <f t="shared" si="10"/>
        <v>Outcome performance - ODIs (financial) - Benefit sharing factor (%) - Lower carbon concrete</v>
      </c>
    </row>
    <row r="103" spans="1:14">
      <c r="A103" s="359" t="str">
        <f>ADD22D!$AY18</f>
        <v>ADD22D_06BSF_PR24</v>
      </c>
      <c r="C103" t="str">
        <f xml:space="preserve"> (LEFT(ADD22D!$B$4, LEN(ADD22D!$B$4)) &amp; " - " &amp; ADD22D!$AY$6 &amp; " - " &amp; ADD22D!$AK18)</f>
        <v>Outcome performance - ODIs (financial) - Benefit sharing factor (%) - Low pressure</v>
      </c>
      <c r="D103" t="str">
        <f>ADD22D!$AY$8</f>
        <v>%</v>
      </c>
      <c r="E103" t="s">
        <v>598</v>
      </c>
      <c r="F103">
        <f>ADD22D!$AY$9</f>
        <v>2</v>
      </c>
      <c r="G103" t="s">
        <v>116</v>
      </c>
      <c r="N103" t="str">
        <f t="shared" si="10"/>
        <v>Outcome performance - ODIs (financial) - Benefit sharing factor (%) - Low pressure</v>
      </c>
    </row>
    <row r="104" spans="1:14">
      <c r="A104" s="359" t="str">
        <f>ADD22D!$AY19</f>
        <v>ADD22D_07BSF_PR24</v>
      </c>
      <c r="C104" t="str">
        <f xml:space="preserve"> (LEFT(ADD22D!$B$4, LEN(ADD22D!$B$4)) &amp; " - " &amp; ADD22D!$AY$6 &amp; " - " &amp; ADD22D!$AK19)</f>
        <v>Outcome performance - ODIs (financial) - Benefit sharing factor (%) - Streetworks collaboration</v>
      </c>
      <c r="D104" t="str">
        <f>ADD22D!$AY$8</f>
        <v>%</v>
      </c>
      <c r="E104" t="s">
        <v>598</v>
      </c>
      <c r="F104">
        <f>ADD22D!$AY$9</f>
        <v>2</v>
      </c>
      <c r="G104" t="s">
        <v>116</v>
      </c>
      <c r="N104" t="str">
        <f t="shared" si="10"/>
        <v>Outcome performance - ODIs (financial) - Benefit sharing factor (%) - Streetworks collaboration</v>
      </c>
    </row>
    <row r="105" spans="1:14">
      <c r="A105" s="359" t="str">
        <f>ADD22D!$AY20</f>
        <v>ADD22D_08BSF_PR24</v>
      </c>
      <c r="C105" t="str">
        <f xml:space="preserve"> (LEFT(ADD22D!$B$4, LEN(ADD22D!$B$4)) &amp; " - " &amp; ADD22D!$AY$6 &amp; " - " &amp; ADD22D!$AK20)</f>
        <v>Outcome performance - ODIs (financial) - Benefit sharing factor (%) - Wonderful Windermere</v>
      </c>
      <c r="D105" t="str">
        <f>ADD22D!$AY$8</f>
        <v>%</v>
      </c>
      <c r="E105" t="s">
        <v>598</v>
      </c>
      <c r="F105">
        <f>ADD22D!$AY$9</f>
        <v>2</v>
      </c>
      <c r="G105" t="s">
        <v>116</v>
      </c>
      <c r="N105" t="str">
        <f t="shared" si="10"/>
        <v>Outcome performance - ODIs (financial) - Benefit sharing factor (%) - Wonderful Windermere</v>
      </c>
    </row>
    <row r="106" spans="1:14">
      <c r="A106" s="359" t="str">
        <f>ADD22D!$AZ13</f>
        <v>ADD22D_01SOR_PR24</v>
      </c>
      <c r="C106" t="str">
        <f xml:space="preserve"> (LEFT(ADD22D!$B$4, LEN(ADD22D!$B$4)) &amp; " - " &amp; ADD22D!$AZ$6 &amp; " - " &amp; ADD22D!$AK13)</f>
        <v>Outcome performance - ODIs (financial) - Standard outperformance rate (£m) - Capital carbon</v>
      </c>
      <c r="D106" t="str">
        <f>ADD22D!$AZ$8</f>
        <v>£m</v>
      </c>
      <c r="E106" t="s">
        <v>598</v>
      </c>
      <c r="F106">
        <f>ADD22D!$AZ$9</f>
        <v>6</v>
      </c>
      <c r="G106" t="s">
        <v>116</v>
      </c>
      <c r="N106" t="str">
        <f t="shared" ref="N106:N128" si="11">C106</f>
        <v>Outcome performance - ODIs (financial) - Standard outperformance rate (£m) - Capital carbon</v>
      </c>
    </row>
    <row r="107" spans="1:14">
      <c r="A107" s="359" t="str">
        <f>ADD22D!$AZ14</f>
        <v>ADD22D_02SOR_PR24</v>
      </c>
      <c r="C107" t="str">
        <f xml:space="preserve"> (LEFT(ADD22D!$B$4, LEN(ADD22D!$B$4)) &amp; " - " &amp; ADD22D!$AZ$6 &amp; " - " &amp; ADD22D!$AK14)</f>
        <v>Outcome performance - ODIs (financial) - Standard outperformance rate (£m) - Embodied greenhouse gas emissions [SWB]</v>
      </c>
      <c r="D107" t="str">
        <f>ADD22D!$AZ$8</f>
        <v>£m</v>
      </c>
      <c r="E107" t="s">
        <v>598</v>
      </c>
      <c r="F107">
        <f>ADD22D!$AZ$9</f>
        <v>6</v>
      </c>
      <c r="G107" t="s">
        <v>116</v>
      </c>
      <c r="N107" t="str">
        <f t="shared" si="11"/>
        <v>Outcome performance - ODIs (financial) - Standard outperformance rate (£m) - Embodied greenhouse gas emissions [SWB]</v>
      </c>
    </row>
    <row r="108" spans="1:14">
      <c r="A108" s="359" t="str">
        <f>ADD22D!$AZ15</f>
        <v>ADD22D_03SOR_PR24</v>
      </c>
      <c r="C108" t="str">
        <f xml:space="preserve"> (LEFT(ADD22D!$B$4, LEN(ADD22D!$B$4)) &amp; " - " &amp; ADD22D!$AZ$6 &amp; " - " &amp; ADD22D!$AK15)</f>
        <v>Outcome performance - ODIs (financial) - Standard outperformance rate (£m) - Embodied greenhouse gas emissions [UUW]</v>
      </c>
      <c r="D108" t="str">
        <f>ADD22D!$AZ$8</f>
        <v>£m</v>
      </c>
      <c r="E108" t="s">
        <v>598</v>
      </c>
      <c r="F108">
        <f>ADD22D!$AZ$9</f>
        <v>6</v>
      </c>
      <c r="G108" t="s">
        <v>116</v>
      </c>
      <c r="N108" t="str">
        <f t="shared" si="11"/>
        <v>Outcome performance - ODIs (financial) - Standard outperformance rate (£m) - Embodied greenhouse gas emissions [UUW]</v>
      </c>
    </row>
    <row r="109" spans="1:14">
      <c r="A109" s="359" t="str">
        <f>ADD22D!$AZ16</f>
        <v>ADD22D_04SOR_PR24</v>
      </c>
      <c r="C109" t="str">
        <f xml:space="preserve"> (LEFT(ADD22D!$B$4, LEN(ADD22D!$B$4)) &amp; " - " &amp; ADD22D!$AZ$6 &amp; " - " &amp; ADD22D!$AK16)</f>
        <v>Outcome performance - ODIs (financial) - Standard outperformance rate (£m) - Lead pipe replacement</v>
      </c>
      <c r="D109" t="str">
        <f>ADD22D!$AZ$8</f>
        <v>£m</v>
      </c>
      <c r="E109" t="s">
        <v>598</v>
      </c>
      <c r="F109">
        <f>ADD22D!$AZ$9</f>
        <v>6</v>
      </c>
      <c r="G109" t="s">
        <v>116</v>
      </c>
      <c r="N109" t="str">
        <f t="shared" si="11"/>
        <v>Outcome performance - ODIs (financial) - Standard outperformance rate (£m) - Lead pipe replacement</v>
      </c>
    </row>
    <row r="110" spans="1:14">
      <c r="A110" s="359" t="str">
        <f>ADD22D!$AZ17</f>
        <v>ADD22D_05SOR_PR24</v>
      </c>
      <c r="C110" t="str">
        <f xml:space="preserve"> (LEFT(ADD22D!$B$4, LEN(ADD22D!$B$4)) &amp; " - " &amp; ADD22D!$AZ$6 &amp; " - " &amp; ADD22D!$AK17)</f>
        <v>Outcome performance - ODIs (financial) - Standard outperformance rate (£m) - Lower carbon concrete</v>
      </c>
      <c r="D110" t="str">
        <f>ADD22D!$AZ$8</f>
        <v>£m</v>
      </c>
      <c r="E110" t="s">
        <v>598</v>
      </c>
      <c r="F110">
        <f>ADD22D!$AZ$9</f>
        <v>6</v>
      </c>
      <c r="G110" t="s">
        <v>116</v>
      </c>
      <c r="N110" t="str">
        <f t="shared" si="11"/>
        <v>Outcome performance - ODIs (financial) - Standard outperformance rate (£m) - Lower carbon concrete</v>
      </c>
    </row>
    <row r="111" spans="1:14">
      <c r="A111" s="359" t="str">
        <f>ADD22D!$AZ18</f>
        <v>ADD22D_06SOR_PR24</v>
      </c>
      <c r="C111" t="str">
        <f xml:space="preserve"> (LEFT(ADD22D!$B$4, LEN(ADD22D!$B$4)) &amp; " - " &amp; ADD22D!$AZ$6 &amp; " - " &amp; ADD22D!$AK18)</f>
        <v>Outcome performance - ODIs (financial) - Standard outperformance rate (£m) - Low pressure</v>
      </c>
      <c r="D111" t="str">
        <f>ADD22D!$AZ$8</f>
        <v>£m</v>
      </c>
      <c r="E111" t="s">
        <v>598</v>
      </c>
      <c r="F111">
        <f>ADD22D!$AZ$9</f>
        <v>6</v>
      </c>
      <c r="G111" t="s">
        <v>116</v>
      </c>
      <c r="N111" t="str">
        <f t="shared" si="11"/>
        <v>Outcome performance - ODIs (financial) - Standard outperformance rate (£m) - Low pressure</v>
      </c>
    </row>
    <row r="112" spans="1:14">
      <c r="A112" s="359" t="str">
        <f>ADD22D!$AZ19</f>
        <v>ADD22D_07SOR_PR24</v>
      </c>
      <c r="C112" t="str">
        <f xml:space="preserve"> (LEFT(ADD22D!$B$4, LEN(ADD22D!$B$4)) &amp; " - " &amp; ADD22D!$AZ$6 &amp; " - " &amp; ADD22D!$AK19)</f>
        <v>Outcome performance - ODIs (financial) - Standard outperformance rate (£m) - Streetworks collaboration</v>
      </c>
      <c r="D112" t="str">
        <f>ADD22D!$AZ$8</f>
        <v>£m</v>
      </c>
      <c r="E112" t="s">
        <v>598</v>
      </c>
      <c r="F112">
        <f>ADD22D!$AZ$9</f>
        <v>6</v>
      </c>
      <c r="G112" t="s">
        <v>116</v>
      </c>
      <c r="N112" t="str">
        <f t="shared" si="11"/>
        <v>Outcome performance - ODIs (financial) - Standard outperformance rate (£m) - Streetworks collaboration</v>
      </c>
    </row>
    <row r="113" spans="1:14">
      <c r="A113" s="359" t="str">
        <f>ADD22D!$AZ20</f>
        <v>ADD22D_08SOR_PR24</v>
      </c>
      <c r="C113" t="str">
        <f xml:space="preserve"> (LEFT(ADD22D!$B$4, LEN(ADD22D!$B$4)) &amp; " - " &amp; ADD22D!$AZ$6 &amp; " - " &amp; ADD22D!$AK20)</f>
        <v>Outcome performance - ODIs (financial) - Standard outperformance rate (£m) - Wonderful Windermere</v>
      </c>
      <c r="D113" t="str">
        <f>ADD22D!$AZ$8</f>
        <v>£m</v>
      </c>
      <c r="E113" t="s">
        <v>598</v>
      </c>
      <c r="F113">
        <f>ADD22D!$AZ$9</f>
        <v>6</v>
      </c>
      <c r="G113" t="s">
        <v>116</v>
      </c>
      <c r="N113" t="str">
        <f t="shared" si="11"/>
        <v>Outcome performance - ODIs (financial) - Standard outperformance rate (£m) - Wonderful Windermere</v>
      </c>
    </row>
    <row r="114" spans="1:14">
      <c r="A114" s="359" t="str">
        <f>ADD22D!$BA13</f>
        <v>ADD22D_01SUR_PR24</v>
      </c>
      <c r="C114" t="str">
        <f xml:space="preserve"> (LEFT(ADD22D!$B$4, LEN(ADD22D!$B$4)) &amp; " - " &amp; ADD22D!$BA$6 &amp; " - " &amp; ADD22D!$AK13)</f>
        <v>Outcome performance - ODIs (financial) - Standard underperformance rate (£m) - Capital carbon</v>
      </c>
      <c r="D114" t="str">
        <f>ADD22D!$BA$8</f>
        <v>£m</v>
      </c>
      <c r="E114" t="s">
        <v>598</v>
      </c>
      <c r="F114">
        <f>ADD22D!$BA$9</f>
        <v>6</v>
      </c>
      <c r="G114" t="s">
        <v>116</v>
      </c>
      <c r="N114" t="str">
        <f t="shared" si="11"/>
        <v>Outcome performance - ODIs (financial) - Standard underperformance rate (£m) - Capital carbon</v>
      </c>
    </row>
    <row r="115" spans="1:14">
      <c r="A115" s="359" t="str">
        <f>ADD22D!$BA14</f>
        <v>ADD22D_02SUR_PR24</v>
      </c>
      <c r="C115" t="str">
        <f xml:space="preserve"> (LEFT(ADD22D!$B$4, LEN(ADD22D!$B$4)) &amp; " - " &amp; ADD22D!$BA$6 &amp; " - " &amp; ADD22D!$AK14)</f>
        <v>Outcome performance - ODIs (financial) - Standard underperformance rate (£m) - Embodied greenhouse gas emissions [SWB]</v>
      </c>
      <c r="D115" t="str">
        <f>ADD22D!$BA$8</f>
        <v>£m</v>
      </c>
      <c r="E115" t="s">
        <v>598</v>
      </c>
      <c r="F115">
        <f>ADD22D!$BA$9</f>
        <v>6</v>
      </c>
      <c r="G115" t="s">
        <v>116</v>
      </c>
      <c r="N115" t="str">
        <f t="shared" si="11"/>
        <v>Outcome performance - ODIs (financial) - Standard underperformance rate (£m) - Embodied greenhouse gas emissions [SWB]</v>
      </c>
    </row>
    <row r="116" spans="1:14">
      <c r="A116" s="359" t="str">
        <f>ADD22D!$BA15</f>
        <v>ADD22D_03SUR_PR24</v>
      </c>
      <c r="C116" t="str">
        <f xml:space="preserve"> (LEFT(ADD22D!$B$4, LEN(ADD22D!$B$4)) &amp; " - " &amp; ADD22D!$BA$6 &amp; " - " &amp; ADD22D!$AK15)</f>
        <v>Outcome performance - ODIs (financial) - Standard underperformance rate (£m) - Embodied greenhouse gas emissions [UUW]</v>
      </c>
      <c r="D116" t="str">
        <f>ADD22D!$BA$8</f>
        <v>£m</v>
      </c>
      <c r="E116" t="s">
        <v>598</v>
      </c>
      <c r="F116">
        <f>ADD22D!$BA$9</f>
        <v>6</v>
      </c>
      <c r="G116" t="s">
        <v>116</v>
      </c>
      <c r="N116" t="str">
        <f t="shared" si="11"/>
        <v>Outcome performance - ODIs (financial) - Standard underperformance rate (£m) - Embodied greenhouse gas emissions [UUW]</v>
      </c>
    </row>
    <row r="117" spans="1:14">
      <c r="A117" s="359" t="str">
        <f>ADD22D!$BA16</f>
        <v>ADD22D_04SUR_PR24</v>
      </c>
      <c r="C117" t="str">
        <f xml:space="preserve"> (LEFT(ADD22D!$B$4, LEN(ADD22D!$B$4)) &amp; " - " &amp; ADD22D!$BA$6 &amp; " - " &amp; ADD22D!$AK16)</f>
        <v>Outcome performance - ODIs (financial) - Standard underperformance rate (£m) - Lead pipe replacement</v>
      </c>
      <c r="D117" t="str">
        <f>ADD22D!$BA$8</f>
        <v>£m</v>
      </c>
      <c r="E117" t="s">
        <v>598</v>
      </c>
      <c r="F117">
        <f>ADD22D!$BA$9</f>
        <v>6</v>
      </c>
      <c r="G117" t="s">
        <v>116</v>
      </c>
      <c r="N117" t="str">
        <f t="shared" si="11"/>
        <v>Outcome performance - ODIs (financial) - Standard underperformance rate (£m) - Lead pipe replacement</v>
      </c>
    </row>
    <row r="118" spans="1:14">
      <c r="A118" s="359" t="str">
        <f>ADD22D!$BA17</f>
        <v>ADD22D_05SUR_PR24</v>
      </c>
      <c r="C118" t="str">
        <f xml:space="preserve"> (LEFT(ADD22D!$B$4, LEN(ADD22D!$B$4)) &amp; " - " &amp; ADD22D!$BA$6 &amp; " - " &amp; ADD22D!$AK17)</f>
        <v>Outcome performance - ODIs (financial) - Standard underperformance rate (£m) - Lower carbon concrete</v>
      </c>
      <c r="D118" t="str">
        <f>ADD22D!$BA$8</f>
        <v>£m</v>
      </c>
      <c r="E118" t="s">
        <v>598</v>
      </c>
      <c r="F118">
        <f>ADD22D!$BA$9</f>
        <v>6</v>
      </c>
      <c r="G118" t="s">
        <v>116</v>
      </c>
      <c r="N118" t="str">
        <f t="shared" si="11"/>
        <v>Outcome performance - ODIs (financial) - Standard underperformance rate (£m) - Lower carbon concrete</v>
      </c>
    </row>
    <row r="119" spans="1:14">
      <c r="A119" s="359" t="str">
        <f>ADD22D!$BA18</f>
        <v>ADD22D_06SUR_PR24</v>
      </c>
      <c r="C119" t="str">
        <f xml:space="preserve"> (LEFT(ADD22D!$B$4, LEN(ADD22D!$B$4)) &amp; " - " &amp; ADD22D!$BA$6 &amp; " - " &amp; ADD22D!$AK18)</f>
        <v>Outcome performance - ODIs (financial) - Standard underperformance rate (£m) - Low pressure</v>
      </c>
      <c r="D119" t="str">
        <f>ADD22D!$BA$8</f>
        <v>£m</v>
      </c>
      <c r="E119" t="s">
        <v>598</v>
      </c>
      <c r="F119">
        <f>ADD22D!$BA$9</f>
        <v>6</v>
      </c>
      <c r="G119" t="s">
        <v>116</v>
      </c>
      <c r="N119" t="str">
        <f t="shared" si="11"/>
        <v>Outcome performance - ODIs (financial) - Standard underperformance rate (£m) - Low pressure</v>
      </c>
    </row>
    <row r="120" spans="1:14">
      <c r="A120" s="359" t="str">
        <f>ADD22D!$BA19</f>
        <v>ADD22D_07SUR_PR24</v>
      </c>
      <c r="C120" t="str">
        <f xml:space="preserve"> (LEFT(ADD22D!$B$4, LEN(ADD22D!$B$4)) &amp; " - " &amp; ADD22D!$BA$6 &amp; " - " &amp; ADD22D!$AK19)</f>
        <v>Outcome performance - ODIs (financial) - Standard underperformance rate (£m) - Streetworks collaboration</v>
      </c>
      <c r="D120" t="str">
        <f>ADD22D!$BA$8</f>
        <v>£m</v>
      </c>
      <c r="E120" t="s">
        <v>598</v>
      </c>
      <c r="F120">
        <f>ADD22D!$BA$9</f>
        <v>6</v>
      </c>
      <c r="G120" t="s">
        <v>116</v>
      </c>
      <c r="N120" t="str">
        <f t="shared" si="11"/>
        <v>Outcome performance - ODIs (financial) - Standard underperformance rate (£m) - Streetworks collaboration</v>
      </c>
    </row>
    <row r="121" spans="1:14">
      <c r="A121" s="359" t="str">
        <f>ADD22D!$BA20</f>
        <v>ADD22D_08SUR_PR24</v>
      </c>
      <c r="C121" t="str">
        <f xml:space="preserve"> (LEFT(ADD22D!$B$4, LEN(ADD22D!$B$4)) &amp; " - " &amp; ADD22D!$BA$6 &amp; " - " &amp; ADD22D!$AK20)</f>
        <v>Outcome performance - ODIs (financial) - Standard underperformance rate (£m) - Wonderful Windermere</v>
      </c>
      <c r="D121" t="str">
        <f>ADD22D!$BA$8</f>
        <v>£m</v>
      </c>
      <c r="E121" t="s">
        <v>598</v>
      </c>
      <c r="F121">
        <f>ADD22D!$BA$9</f>
        <v>6</v>
      </c>
      <c r="G121" t="s">
        <v>116</v>
      </c>
      <c r="N121" t="str">
        <f t="shared" si="11"/>
        <v>Outcome performance - ODIs (financial) - Standard underperformance rate (£m) - Wonderful Windermere</v>
      </c>
    </row>
    <row r="122" spans="1:14">
      <c r="A122" s="359" t="str">
        <f>ADD22D!$BB13</f>
        <v>ADD22D_01EOT_PR24</v>
      </c>
      <c r="C122" t="str">
        <f xml:space="preserve"> (LEFT(ADD22D!$B$4, LEN(ADD22D!$B$4)) &amp; " - " &amp; ADD22D!$BB$6 &amp; " - " &amp; ADD22D!$AK13)</f>
        <v>Outcome performance - ODIs (financial) - Enhanced outperformance thresholds (where relevant) - Capital carbon</v>
      </c>
      <c r="D122" t="str">
        <f>ADD22D!$BB$8</f>
        <v>Number</v>
      </c>
      <c r="E122" t="s">
        <v>598</v>
      </c>
      <c r="F122">
        <f>ADD22D!$BB$9</f>
        <v>3</v>
      </c>
      <c r="G122" t="s">
        <v>116</v>
      </c>
      <c r="N122" t="str">
        <f t="shared" si="11"/>
        <v>Outcome performance - ODIs (financial) - Enhanced outperformance thresholds (where relevant) - Capital carbon</v>
      </c>
    </row>
    <row r="123" spans="1:14">
      <c r="A123" s="359" t="str">
        <f>ADD22D!$BB14</f>
        <v>ADD22D_02EOT_PR24</v>
      </c>
      <c r="C123" t="str">
        <f xml:space="preserve"> (LEFT(ADD22D!$B$4, LEN(ADD22D!$B$4)) &amp; " - " &amp; ADD22D!$BB$6 &amp; " - " &amp; ADD22D!$AK14)</f>
        <v>Outcome performance - ODIs (financial) - Enhanced outperformance thresholds (where relevant) - Embodied greenhouse gas emissions [SWB]</v>
      </c>
      <c r="D123" t="str">
        <f>ADD22D!$BB$8</f>
        <v>Number</v>
      </c>
      <c r="E123" t="s">
        <v>598</v>
      </c>
      <c r="F123">
        <f>ADD22D!$BB$9</f>
        <v>3</v>
      </c>
      <c r="G123" t="s">
        <v>116</v>
      </c>
      <c r="N123" t="str">
        <f t="shared" si="11"/>
        <v>Outcome performance - ODIs (financial) - Enhanced outperformance thresholds (where relevant) - Embodied greenhouse gas emissions [SWB]</v>
      </c>
    </row>
    <row r="124" spans="1:14">
      <c r="A124" s="359" t="str">
        <f>ADD22D!$BB15</f>
        <v>ADD22D_03EOT_PR24</v>
      </c>
      <c r="C124" t="str">
        <f xml:space="preserve"> (LEFT(ADD22D!$B$4, LEN(ADD22D!$B$4)) &amp; " - " &amp; ADD22D!$BB$6 &amp; " - " &amp; ADD22D!$AK15)</f>
        <v>Outcome performance - ODIs (financial) - Enhanced outperformance thresholds (where relevant) - Embodied greenhouse gas emissions [UUW]</v>
      </c>
      <c r="D124" t="str">
        <f>ADD22D!$BB$8</f>
        <v>Number</v>
      </c>
      <c r="E124" t="s">
        <v>598</v>
      </c>
      <c r="F124">
        <f>ADD22D!$BB$9</f>
        <v>3</v>
      </c>
      <c r="G124" t="s">
        <v>116</v>
      </c>
      <c r="N124" t="str">
        <f t="shared" si="11"/>
        <v>Outcome performance - ODIs (financial) - Enhanced outperformance thresholds (where relevant) - Embodied greenhouse gas emissions [UUW]</v>
      </c>
    </row>
    <row r="125" spans="1:14">
      <c r="A125" s="359" t="str">
        <f>ADD22D!$BB16</f>
        <v>ADD22D_04EOT_PR24</v>
      </c>
      <c r="C125" t="str">
        <f xml:space="preserve"> (LEFT(ADD22D!$B$4, LEN(ADD22D!$B$4)) &amp; " - " &amp; ADD22D!$BB$6 &amp; " - " &amp; ADD22D!$AK16)</f>
        <v>Outcome performance - ODIs (financial) - Enhanced outperformance thresholds (where relevant) - Lead pipe replacement</v>
      </c>
      <c r="D125" t="str">
        <f>ADD22D!$BB$8</f>
        <v>Number</v>
      </c>
      <c r="E125" t="s">
        <v>598</v>
      </c>
      <c r="F125">
        <f>ADD22D!$BB$9</f>
        <v>3</v>
      </c>
      <c r="G125" t="s">
        <v>116</v>
      </c>
      <c r="N125" t="str">
        <f t="shared" si="11"/>
        <v>Outcome performance - ODIs (financial) - Enhanced outperformance thresholds (where relevant) - Lead pipe replacement</v>
      </c>
    </row>
    <row r="126" spans="1:14">
      <c r="A126" s="359" t="str">
        <f>ADD22D!$BB17</f>
        <v>ADD22D_05EOT_PR24</v>
      </c>
      <c r="C126" t="str">
        <f xml:space="preserve"> (LEFT(ADD22D!$B$4, LEN(ADD22D!$B$4)) &amp; " - " &amp; ADD22D!$BB$6 &amp; " - " &amp; ADD22D!$AK17)</f>
        <v>Outcome performance - ODIs (financial) - Enhanced outperformance thresholds (where relevant) - Lower carbon concrete</v>
      </c>
      <c r="D126" t="str">
        <f>ADD22D!$BB$8</f>
        <v>Number</v>
      </c>
      <c r="E126" t="s">
        <v>598</v>
      </c>
      <c r="F126">
        <f>ADD22D!$BB$9</f>
        <v>3</v>
      </c>
      <c r="G126" t="s">
        <v>116</v>
      </c>
      <c r="N126" t="str">
        <f t="shared" si="11"/>
        <v>Outcome performance - ODIs (financial) - Enhanced outperformance thresholds (where relevant) - Lower carbon concrete</v>
      </c>
    </row>
    <row r="127" spans="1:14">
      <c r="A127" s="359" t="str">
        <f>ADD22D!$BB18</f>
        <v>ADD22D_06EOT_PR24</v>
      </c>
      <c r="C127" t="str">
        <f xml:space="preserve"> (LEFT(ADD22D!$B$4, LEN(ADD22D!$B$4)) &amp; " - " &amp; ADD22D!$BB$6 &amp; " - " &amp; ADD22D!$AK18)</f>
        <v>Outcome performance - ODIs (financial) - Enhanced outperformance thresholds (where relevant) - Low pressure</v>
      </c>
      <c r="D127" t="str">
        <f>ADD22D!$BB$8</f>
        <v>Number</v>
      </c>
      <c r="E127" t="s">
        <v>598</v>
      </c>
      <c r="F127">
        <f>ADD22D!$BB$9</f>
        <v>3</v>
      </c>
      <c r="G127" t="s">
        <v>116</v>
      </c>
      <c r="N127" t="str">
        <f t="shared" si="11"/>
        <v>Outcome performance - ODIs (financial) - Enhanced outperformance thresholds (where relevant) - Low pressure</v>
      </c>
    </row>
    <row r="128" spans="1:14">
      <c r="A128" s="359" t="str">
        <f>ADD22D!$BB19</f>
        <v>ADD22D_07EOT_PR24</v>
      </c>
      <c r="C128" t="str">
        <f xml:space="preserve"> (LEFT(ADD22D!$B$4, LEN(ADD22D!$B$4)) &amp; " - " &amp; ADD22D!$BB$6 &amp; " - " &amp; ADD22D!$AK19)</f>
        <v>Outcome performance - ODIs (financial) - Enhanced outperformance thresholds (where relevant) - Streetworks collaboration</v>
      </c>
      <c r="D128" t="str">
        <f>ADD22D!$BB$8</f>
        <v>Number</v>
      </c>
      <c r="E128" t="s">
        <v>598</v>
      </c>
      <c r="F128">
        <f>ADD22D!$BB$9</f>
        <v>3</v>
      </c>
      <c r="G128" t="s">
        <v>116</v>
      </c>
      <c r="N128" t="str">
        <f t="shared" si="11"/>
        <v>Outcome performance - ODIs (financial) - Enhanced outperformance thresholds (where relevant) - Streetworks collaboration</v>
      </c>
    </row>
    <row r="129" spans="1:14">
      <c r="A129" s="359" t="str">
        <f>ADD22D!$BB20</f>
        <v>ADD22D_08EOT_PR24</v>
      </c>
      <c r="C129" t="str">
        <f xml:space="preserve"> (LEFT(ADD22D!$B$4, LEN(ADD22D!$B$4)) &amp; " - " &amp; ADD22D!$BB$6 &amp; " - " &amp; ADD22D!$AK20)</f>
        <v>Outcome performance - ODIs (financial) - Enhanced outperformance thresholds (where relevant) - Wonderful Windermere</v>
      </c>
      <c r="D129" t="str">
        <f>ADD22D!$BB$8</f>
        <v>Number</v>
      </c>
      <c r="E129" t="s">
        <v>598</v>
      </c>
      <c r="F129">
        <f>ADD22D!$BB$9</f>
        <v>3</v>
      </c>
      <c r="G129" t="s">
        <v>116</v>
      </c>
      <c r="N129" t="str">
        <f t="shared" ref="N129:N177" si="12">C129</f>
        <v>Outcome performance - ODIs (financial) - Enhanced outperformance thresholds (where relevant) - Wonderful Windermere</v>
      </c>
    </row>
    <row r="130" spans="1:14">
      <c r="A130" s="358" t="str">
        <f>ADD22D!$BH13</f>
        <v>ADD22D_01ODITY_PR24</v>
      </c>
      <c r="C130" t="str">
        <f xml:space="preserve"> (LEFT(ADD22D!$B$4, LEN(ADD22D!$B$4)) &amp; " - " &amp; ADD22D!$BH$6 &amp; " - " &amp; ADD22D!$AK13)</f>
        <v>Outcome performance - ODIs (financial) - ODI type - Capital carbon</v>
      </c>
      <c r="D130" t="str">
        <f>ADD22D!$BH$8</f>
        <v>Text</v>
      </c>
      <c r="E130" t="s">
        <v>598</v>
      </c>
      <c r="F130">
        <f>ADD22D!$BH$9</f>
        <v>0</v>
      </c>
      <c r="G130" t="s">
        <v>116</v>
      </c>
      <c r="N130" t="str">
        <f t="shared" si="12"/>
        <v>Outcome performance - ODIs (financial) - ODI type - Capital carbon</v>
      </c>
    </row>
    <row r="131" spans="1:14">
      <c r="A131" s="358" t="str">
        <f>ADD22D!$BH14</f>
        <v>ADD22D_02ODITY_PR24</v>
      </c>
      <c r="C131" t="str">
        <f xml:space="preserve"> (LEFT(ADD22D!$B$4, LEN(ADD22D!$B$4)) &amp; " - " &amp; ADD22D!$BH$6 &amp; " - " &amp; ADD22D!$AK14)</f>
        <v>Outcome performance - ODIs (financial) - ODI type - Embodied greenhouse gas emissions [SWB]</v>
      </c>
      <c r="D131" t="str">
        <f>ADD22D!$BH$8</f>
        <v>Text</v>
      </c>
      <c r="E131" t="s">
        <v>598</v>
      </c>
      <c r="F131">
        <f>ADD22D!$BH$9</f>
        <v>0</v>
      </c>
      <c r="G131" t="s">
        <v>116</v>
      </c>
      <c r="N131" t="str">
        <f t="shared" si="12"/>
        <v>Outcome performance - ODIs (financial) - ODI type - Embodied greenhouse gas emissions [SWB]</v>
      </c>
    </row>
    <row r="132" spans="1:14">
      <c r="A132" s="358" t="str">
        <f>ADD22D!$BH15</f>
        <v>ADD22D_03ODITY_PR24</v>
      </c>
      <c r="C132" t="str">
        <f xml:space="preserve"> (LEFT(ADD22D!$B$4, LEN(ADD22D!$B$4)) &amp; " - " &amp; ADD22D!$BH$6 &amp; " - " &amp; ADD22D!$AK15)</f>
        <v>Outcome performance - ODIs (financial) - ODI type - Embodied greenhouse gas emissions [UUW]</v>
      </c>
      <c r="D132" t="str">
        <f>ADD22D!$BH$8</f>
        <v>Text</v>
      </c>
      <c r="E132" t="s">
        <v>598</v>
      </c>
      <c r="F132">
        <f>ADD22D!$BH$9</f>
        <v>0</v>
      </c>
      <c r="G132" t="s">
        <v>116</v>
      </c>
      <c r="N132" t="str">
        <f t="shared" si="12"/>
        <v>Outcome performance - ODIs (financial) - ODI type - Embodied greenhouse gas emissions [UUW]</v>
      </c>
    </row>
    <row r="133" spans="1:14">
      <c r="A133" s="358" t="str">
        <f>ADD22D!$BH16</f>
        <v>ADD22D_04ODITY_PR24</v>
      </c>
      <c r="C133" t="str">
        <f xml:space="preserve"> (LEFT(ADD22D!$B$4, LEN(ADD22D!$B$4)) &amp; " - " &amp; ADD22D!$BH$6 &amp; " - " &amp; ADD22D!$AK16)</f>
        <v>Outcome performance - ODIs (financial) - ODI type - Lead pipe replacement</v>
      </c>
      <c r="D133" t="str">
        <f>ADD22D!$BH$8</f>
        <v>Text</v>
      </c>
      <c r="E133" t="s">
        <v>598</v>
      </c>
      <c r="F133">
        <f>ADD22D!$BH$9</f>
        <v>0</v>
      </c>
      <c r="G133" t="s">
        <v>116</v>
      </c>
      <c r="N133" t="str">
        <f t="shared" si="12"/>
        <v>Outcome performance - ODIs (financial) - ODI type - Lead pipe replacement</v>
      </c>
    </row>
    <row r="134" spans="1:14">
      <c r="A134" s="358" t="str">
        <f>ADD22D!$BH17</f>
        <v>ADD22D_05ODITY_PR24</v>
      </c>
      <c r="C134" t="str">
        <f xml:space="preserve"> (LEFT(ADD22D!$B$4, LEN(ADD22D!$B$4)) &amp; " - " &amp; ADD22D!$BH$6 &amp; " - " &amp; ADD22D!$AK17)</f>
        <v>Outcome performance - ODIs (financial) - ODI type - Lower carbon concrete</v>
      </c>
      <c r="D134" t="str">
        <f>ADD22D!$BH$8</f>
        <v>Text</v>
      </c>
      <c r="E134" t="s">
        <v>598</v>
      </c>
      <c r="F134">
        <f>ADD22D!$BH$9</f>
        <v>0</v>
      </c>
      <c r="G134" t="s">
        <v>116</v>
      </c>
      <c r="N134" t="str">
        <f t="shared" si="12"/>
        <v>Outcome performance - ODIs (financial) - ODI type - Lower carbon concrete</v>
      </c>
    </row>
    <row r="135" spans="1:14">
      <c r="A135" s="358" t="str">
        <f>ADD22D!$BH18</f>
        <v>ADD22D_06ODITY_PR24</v>
      </c>
      <c r="C135" t="str">
        <f xml:space="preserve"> (LEFT(ADD22D!$B$4, LEN(ADD22D!$B$4)) &amp; " - " &amp; ADD22D!$BH$6 &amp; " - " &amp; ADD22D!$AK18)</f>
        <v>Outcome performance - ODIs (financial) - ODI type - Low pressure</v>
      </c>
      <c r="D135" t="str">
        <f>ADD22D!$BH$8</f>
        <v>Text</v>
      </c>
      <c r="E135" t="s">
        <v>598</v>
      </c>
      <c r="F135">
        <f>ADD22D!$BH$9</f>
        <v>0</v>
      </c>
      <c r="G135" t="s">
        <v>116</v>
      </c>
      <c r="N135" t="str">
        <f t="shared" si="12"/>
        <v>Outcome performance - ODIs (financial) - ODI type - Low pressure</v>
      </c>
    </row>
    <row r="136" spans="1:14">
      <c r="A136" s="358" t="str">
        <f>ADD22D!$BH19</f>
        <v>ADD22D_07ODITY_PR24</v>
      </c>
      <c r="C136" t="str">
        <f xml:space="preserve"> (LEFT(ADD22D!$B$4, LEN(ADD22D!$B$4)) &amp; " - " &amp; ADD22D!$BH$6 &amp; " - " &amp; ADD22D!$AK19)</f>
        <v>Outcome performance - ODIs (financial) - ODI type - Streetworks collaboration</v>
      </c>
      <c r="D136" t="str">
        <f>ADD22D!$BH$8</f>
        <v>Text</v>
      </c>
      <c r="E136" t="s">
        <v>598</v>
      </c>
      <c r="F136">
        <f>ADD22D!$BH$9</f>
        <v>0</v>
      </c>
      <c r="G136" t="s">
        <v>116</v>
      </c>
      <c r="N136" t="str">
        <f t="shared" si="12"/>
        <v>Outcome performance - ODIs (financial) - ODI type - Streetworks collaboration</v>
      </c>
    </row>
    <row r="137" spans="1:14">
      <c r="A137" s="358" t="str">
        <f>ADD22D!$BH20</f>
        <v>ADD22D_08ODITY_PR24</v>
      </c>
      <c r="C137" t="str">
        <f xml:space="preserve"> (LEFT(ADD22D!$B$4, LEN(ADD22D!$B$4)) &amp; " - " &amp; ADD22D!$BH$6 &amp; " - " &amp; ADD22D!$AK20)</f>
        <v>Outcome performance - ODIs (financial) - ODI type - Wonderful Windermere</v>
      </c>
      <c r="D137" t="str">
        <f>ADD22D!$BH$8</f>
        <v>Text</v>
      </c>
      <c r="E137" t="s">
        <v>598</v>
      </c>
      <c r="F137">
        <f>ADD22D!$BH$9</f>
        <v>0</v>
      </c>
      <c r="G137" t="s">
        <v>116</v>
      </c>
      <c r="N137" t="str">
        <f t="shared" si="12"/>
        <v>Outcome performance - ODIs (financial) - ODI type - Wonderful Windermere</v>
      </c>
    </row>
    <row r="138" spans="1:14">
      <c r="A138" s="358" t="str">
        <f>ADD22D!$BI13</f>
        <v>ADD22D_01ODIF_PR24</v>
      </c>
      <c r="C138" t="str">
        <f xml:space="preserve"> (LEFT(ADD22D!$B$4, LEN(ADD22D!$B$4)) &amp; " - " &amp; ADD22D!$BI$6 &amp; " - " &amp; ADD22D!$AK13)</f>
        <v>Outcome performance - ODIs (financial) - ODI form - Capital carbon</v>
      </c>
      <c r="D138" t="str">
        <f>ADD22D!$BI$8</f>
        <v>Text</v>
      </c>
      <c r="E138" t="s">
        <v>598</v>
      </c>
      <c r="F138">
        <f>ADD22D!$BI$9</f>
        <v>0</v>
      </c>
      <c r="G138" t="s">
        <v>116</v>
      </c>
      <c r="N138" t="str">
        <f t="shared" si="12"/>
        <v>Outcome performance - ODIs (financial) - ODI form - Capital carbon</v>
      </c>
    </row>
    <row r="139" spans="1:14">
      <c r="A139" s="358" t="str">
        <f>ADD22D!$BI14</f>
        <v>ADD22D_02ODIF_PR24</v>
      </c>
      <c r="C139" t="str">
        <f xml:space="preserve"> (LEFT(ADD22D!$B$4, LEN(ADD22D!$B$4)) &amp; " - " &amp; ADD22D!$BI$6 &amp; " - " &amp; ADD22D!$AK14)</f>
        <v>Outcome performance - ODIs (financial) - ODI form - Embodied greenhouse gas emissions [SWB]</v>
      </c>
      <c r="D139" t="str">
        <f>ADD22D!$BI$8</f>
        <v>Text</v>
      </c>
      <c r="E139" t="s">
        <v>598</v>
      </c>
      <c r="F139">
        <f>ADD22D!$BI$9</f>
        <v>0</v>
      </c>
      <c r="G139" t="s">
        <v>116</v>
      </c>
      <c r="N139" t="str">
        <f t="shared" si="12"/>
        <v>Outcome performance - ODIs (financial) - ODI form - Embodied greenhouse gas emissions [SWB]</v>
      </c>
    </row>
    <row r="140" spans="1:14">
      <c r="A140" s="358" t="str">
        <f>ADD22D!$BI15</f>
        <v>ADD22D_03ODIF_PR24</v>
      </c>
      <c r="C140" t="str">
        <f xml:space="preserve"> (LEFT(ADD22D!$B$4, LEN(ADD22D!$B$4)) &amp; " - " &amp; ADD22D!$BI$6 &amp; " - " &amp; ADD22D!$AK15)</f>
        <v>Outcome performance - ODIs (financial) - ODI form - Embodied greenhouse gas emissions [UUW]</v>
      </c>
      <c r="D140" t="str">
        <f>ADD22D!$BI$8</f>
        <v>Text</v>
      </c>
      <c r="E140" t="s">
        <v>598</v>
      </c>
      <c r="F140">
        <f>ADD22D!$BI$9</f>
        <v>0</v>
      </c>
      <c r="G140" t="s">
        <v>116</v>
      </c>
      <c r="N140" t="str">
        <f t="shared" si="12"/>
        <v>Outcome performance - ODIs (financial) - ODI form - Embodied greenhouse gas emissions [UUW]</v>
      </c>
    </row>
    <row r="141" spans="1:14">
      <c r="A141" s="358" t="str">
        <f>ADD22D!$BI16</f>
        <v>ADD22D_04ODIF_PR24</v>
      </c>
      <c r="C141" t="str">
        <f xml:space="preserve"> (LEFT(ADD22D!$B$4, LEN(ADD22D!$B$4)) &amp; " - " &amp; ADD22D!$BI$6 &amp; " - " &amp; ADD22D!$AK16)</f>
        <v>Outcome performance - ODIs (financial) - ODI form - Lead pipe replacement</v>
      </c>
      <c r="D141" t="str">
        <f>ADD22D!$BI$8</f>
        <v>Text</v>
      </c>
      <c r="E141" t="s">
        <v>598</v>
      </c>
      <c r="F141">
        <f>ADD22D!$BI$9</f>
        <v>0</v>
      </c>
      <c r="G141" t="s">
        <v>116</v>
      </c>
      <c r="N141" t="str">
        <f t="shared" si="12"/>
        <v>Outcome performance - ODIs (financial) - ODI form - Lead pipe replacement</v>
      </c>
    </row>
    <row r="142" spans="1:14">
      <c r="A142" s="358" t="str">
        <f>ADD22D!$BI17</f>
        <v>ADD22D_05ODIF_PR24</v>
      </c>
      <c r="C142" t="str">
        <f xml:space="preserve"> (LEFT(ADD22D!$B$4, LEN(ADD22D!$B$4)) &amp; " - " &amp; ADD22D!$BI$6 &amp; " - " &amp; ADD22D!$AK17)</f>
        <v>Outcome performance - ODIs (financial) - ODI form - Lower carbon concrete</v>
      </c>
      <c r="D142" t="str">
        <f>ADD22D!$BI$8</f>
        <v>Text</v>
      </c>
      <c r="E142" t="s">
        <v>598</v>
      </c>
      <c r="F142">
        <f>ADD22D!$BI$9</f>
        <v>0</v>
      </c>
      <c r="G142" t="s">
        <v>116</v>
      </c>
      <c r="N142" t="str">
        <f t="shared" si="12"/>
        <v>Outcome performance - ODIs (financial) - ODI form - Lower carbon concrete</v>
      </c>
    </row>
    <row r="143" spans="1:14">
      <c r="A143" s="358" t="str">
        <f>ADD22D!$BI18</f>
        <v>ADD22D_06ODIF_PR24</v>
      </c>
      <c r="C143" t="str">
        <f xml:space="preserve"> (LEFT(ADD22D!$B$4, LEN(ADD22D!$B$4)) &amp; " - " &amp; ADD22D!$BI$6 &amp; " - " &amp; ADD22D!$AK18)</f>
        <v>Outcome performance - ODIs (financial) - ODI form - Low pressure</v>
      </c>
      <c r="D143" t="str">
        <f>ADD22D!$BI$8</f>
        <v>Text</v>
      </c>
      <c r="E143" t="s">
        <v>598</v>
      </c>
      <c r="F143">
        <f>ADD22D!$BI$9</f>
        <v>0</v>
      </c>
      <c r="G143" t="s">
        <v>116</v>
      </c>
      <c r="N143" t="str">
        <f t="shared" si="12"/>
        <v>Outcome performance - ODIs (financial) - ODI form - Low pressure</v>
      </c>
    </row>
    <row r="144" spans="1:14">
      <c r="A144" s="358" t="str">
        <f>ADD22D!$BI19</f>
        <v>ADD22D_07ODIF_PR24</v>
      </c>
      <c r="C144" t="str">
        <f xml:space="preserve"> (LEFT(ADD22D!$B$4, LEN(ADD22D!$B$4)) &amp; " - " &amp; ADD22D!$BI$6 &amp; " - " &amp; ADD22D!$AK19)</f>
        <v>Outcome performance - ODIs (financial) - ODI form - Streetworks collaboration</v>
      </c>
      <c r="D144" t="str">
        <f>ADD22D!$BI$8</f>
        <v>Text</v>
      </c>
      <c r="E144" t="s">
        <v>598</v>
      </c>
      <c r="F144">
        <f>ADD22D!$BI$9</f>
        <v>0</v>
      </c>
      <c r="G144" t="s">
        <v>116</v>
      </c>
      <c r="N144" t="str">
        <f t="shared" si="12"/>
        <v>Outcome performance - ODIs (financial) - ODI form - Streetworks collaboration</v>
      </c>
    </row>
    <row r="145" spans="1:14">
      <c r="A145" s="358" t="str">
        <f>ADD22D!$BI20</f>
        <v>ADD22D_08ODIF_PR24</v>
      </c>
      <c r="C145" t="str">
        <f xml:space="preserve"> (LEFT(ADD22D!$B$4, LEN(ADD22D!$B$4)) &amp; " - " &amp; ADD22D!$BI$6 &amp; " - " &amp; ADD22D!$AK20)</f>
        <v>Outcome performance - ODIs (financial) - ODI form - Wonderful Windermere</v>
      </c>
      <c r="D145" t="str">
        <f>ADD22D!$BI$8</f>
        <v>Text</v>
      </c>
      <c r="E145" t="s">
        <v>598</v>
      </c>
      <c r="F145">
        <f>ADD22D!$BI$9</f>
        <v>0</v>
      </c>
      <c r="G145" t="s">
        <v>116</v>
      </c>
      <c r="N145" t="str">
        <f t="shared" si="12"/>
        <v>Outcome performance - ODIs (financial) - ODI form - Wonderful Windermere</v>
      </c>
    </row>
    <row r="146" spans="1:14">
      <c r="A146" s="358" t="str">
        <f>ADD22D!$BJ13</f>
        <v>ADD22D_01ODITI_PR24</v>
      </c>
      <c r="C146" t="str">
        <f xml:space="preserve"> (LEFT(ADD22D!$B$4, LEN(ADD22D!$B$4)) &amp; " - " &amp; ADD22D!$BJ$6 &amp; " - " &amp; ADD22D!$AK13)</f>
        <v>Outcome performance - ODIs (financial) - ODI timing - Capital carbon</v>
      </c>
      <c r="D146" t="str">
        <f>ADD22D!$BJ$8</f>
        <v>Text</v>
      </c>
      <c r="E146" t="s">
        <v>598</v>
      </c>
      <c r="F146">
        <f>ADD22D!$BJ$9</f>
        <v>0</v>
      </c>
      <c r="G146" t="s">
        <v>116</v>
      </c>
      <c r="N146" t="str">
        <f t="shared" si="12"/>
        <v>Outcome performance - ODIs (financial) - ODI timing - Capital carbon</v>
      </c>
    </row>
    <row r="147" spans="1:14">
      <c r="A147" s="358" t="str">
        <f>ADD22D!$BJ14</f>
        <v>ADD22D_02ODITI_PR24</v>
      </c>
      <c r="C147" t="str">
        <f xml:space="preserve"> (LEFT(ADD22D!$B$4, LEN(ADD22D!$B$4)) &amp; " - " &amp; ADD22D!$BJ$6 &amp; " - " &amp; ADD22D!$AK14)</f>
        <v>Outcome performance - ODIs (financial) - ODI timing - Embodied greenhouse gas emissions [SWB]</v>
      </c>
      <c r="D147" t="str">
        <f>ADD22D!$BJ$8</f>
        <v>Text</v>
      </c>
      <c r="E147" t="s">
        <v>598</v>
      </c>
      <c r="F147">
        <f>ADD22D!$BJ$9</f>
        <v>0</v>
      </c>
      <c r="G147" t="s">
        <v>116</v>
      </c>
      <c r="N147" t="str">
        <f t="shared" si="12"/>
        <v>Outcome performance - ODIs (financial) - ODI timing - Embodied greenhouse gas emissions [SWB]</v>
      </c>
    </row>
    <row r="148" spans="1:14">
      <c r="A148" s="358" t="str">
        <f>ADD22D!$BJ15</f>
        <v>ADD22D_03ODITI_PR24</v>
      </c>
      <c r="C148" t="str">
        <f xml:space="preserve"> (LEFT(ADD22D!$B$4, LEN(ADD22D!$B$4)) &amp; " - " &amp; ADD22D!$BJ$6 &amp; " - " &amp; ADD22D!$AK15)</f>
        <v>Outcome performance - ODIs (financial) - ODI timing - Embodied greenhouse gas emissions [UUW]</v>
      </c>
      <c r="D148" t="str">
        <f>ADD22D!$BJ$8</f>
        <v>Text</v>
      </c>
      <c r="E148" t="s">
        <v>598</v>
      </c>
      <c r="F148">
        <f>ADD22D!$BJ$9</f>
        <v>0</v>
      </c>
      <c r="G148" t="s">
        <v>116</v>
      </c>
      <c r="N148" t="str">
        <f t="shared" si="12"/>
        <v>Outcome performance - ODIs (financial) - ODI timing - Embodied greenhouse gas emissions [UUW]</v>
      </c>
    </row>
    <row r="149" spans="1:14">
      <c r="A149" s="358" t="str">
        <f>ADD22D!$BJ16</f>
        <v>ADD22D_04ODITI_PR24</v>
      </c>
      <c r="C149" t="str">
        <f xml:space="preserve"> (LEFT(ADD22D!$B$4, LEN(ADD22D!$B$4)) &amp; " - " &amp; ADD22D!$BJ$6 &amp; " - " &amp; ADD22D!$AK16)</f>
        <v>Outcome performance - ODIs (financial) - ODI timing - Lead pipe replacement</v>
      </c>
      <c r="D149" t="str">
        <f>ADD22D!$BJ$8</f>
        <v>Text</v>
      </c>
      <c r="E149" t="s">
        <v>598</v>
      </c>
      <c r="F149">
        <f>ADD22D!$BJ$9</f>
        <v>0</v>
      </c>
      <c r="G149" t="s">
        <v>116</v>
      </c>
      <c r="N149" t="str">
        <f t="shared" si="12"/>
        <v>Outcome performance - ODIs (financial) - ODI timing - Lead pipe replacement</v>
      </c>
    </row>
    <row r="150" spans="1:14">
      <c r="A150" s="358" t="str">
        <f>ADD22D!$BJ17</f>
        <v>ADD22D_05ODITI_PR24</v>
      </c>
      <c r="C150" t="str">
        <f xml:space="preserve"> (LEFT(ADD22D!$B$4, LEN(ADD22D!$B$4)) &amp; " - " &amp; ADD22D!$BJ$6 &amp; " - " &amp; ADD22D!$AK17)</f>
        <v>Outcome performance - ODIs (financial) - ODI timing - Lower carbon concrete</v>
      </c>
      <c r="D150" t="str">
        <f>ADD22D!$BJ$8</f>
        <v>Text</v>
      </c>
      <c r="E150" t="s">
        <v>598</v>
      </c>
      <c r="F150">
        <f>ADD22D!$BJ$9</f>
        <v>0</v>
      </c>
      <c r="G150" t="s">
        <v>116</v>
      </c>
      <c r="N150" t="str">
        <f t="shared" si="12"/>
        <v>Outcome performance - ODIs (financial) - ODI timing - Lower carbon concrete</v>
      </c>
    </row>
    <row r="151" spans="1:14">
      <c r="A151" s="358" t="str">
        <f>ADD22D!$BJ18</f>
        <v>ADD22D_06ODITI_PR24</v>
      </c>
      <c r="C151" t="str">
        <f xml:space="preserve"> (LEFT(ADD22D!$B$4, LEN(ADD22D!$B$4)) &amp; " - " &amp; ADD22D!$BJ$6 &amp; " - " &amp; ADD22D!$AK18)</f>
        <v>Outcome performance - ODIs (financial) - ODI timing - Low pressure</v>
      </c>
      <c r="D151" t="str">
        <f>ADD22D!$BJ$8</f>
        <v>Text</v>
      </c>
      <c r="E151" t="s">
        <v>598</v>
      </c>
      <c r="F151">
        <f>ADD22D!$BJ$9</f>
        <v>0</v>
      </c>
      <c r="G151" t="s">
        <v>116</v>
      </c>
      <c r="N151" t="str">
        <f t="shared" si="12"/>
        <v>Outcome performance - ODIs (financial) - ODI timing - Low pressure</v>
      </c>
    </row>
    <row r="152" spans="1:14">
      <c r="A152" s="358" t="str">
        <f>ADD22D!$BJ19</f>
        <v>ADD22D_07ODITI_PR24</v>
      </c>
      <c r="C152" t="str">
        <f xml:space="preserve"> (LEFT(ADD22D!$B$4, LEN(ADD22D!$B$4)) &amp; " - " &amp; ADD22D!$BJ$6 &amp; " - " &amp; ADD22D!$AK19)</f>
        <v>Outcome performance - ODIs (financial) - ODI timing - Streetworks collaboration</v>
      </c>
      <c r="D152" t="str">
        <f>ADD22D!$BJ$8</f>
        <v>Text</v>
      </c>
      <c r="E152" t="s">
        <v>598</v>
      </c>
      <c r="F152">
        <f>ADD22D!$BJ$9</f>
        <v>0</v>
      </c>
      <c r="G152" t="s">
        <v>116</v>
      </c>
      <c r="N152" t="str">
        <f t="shared" si="12"/>
        <v>Outcome performance - ODIs (financial) - ODI timing - Streetworks collaboration</v>
      </c>
    </row>
    <row r="153" spans="1:14">
      <c r="A153" s="358" t="str">
        <f>ADD22D!$BJ20</f>
        <v>ADD22D_08ODITI_PR24</v>
      </c>
      <c r="C153" t="str">
        <f xml:space="preserve"> (LEFT(ADD22D!$B$4, LEN(ADD22D!$B$4)) &amp; " - " &amp; ADD22D!$BJ$6 &amp; " - " &amp; ADD22D!$AK20)</f>
        <v>Outcome performance - ODIs (financial) - ODI timing - Wonderful Windermere</v>
      </c>
      <c r="D153" t="str">
        <f>ADD22D!$BJ$8</f>
        <v>Text</v>
      </c>
      <c r="E153" t="s">
        <v>598</v>
      </c>
      <c r="F153">
        <f>ADD22D!$BJ$9</f>
        <v>0</v>
      </c>
      <c r="G153" t="s">
        <v>116</v>
      </c>
      <c r="N153" t="str">
        <f t="shared" si="12"/>
        <v>Outcome performance - ODIs (financial) - ODI timing - Wonderful Windermere</v>
      </c>
    </row>
    <row r="154" spans="1:14">
      <c r="A154" s="134" t="str">
        <f>ADD22D!$BK13</f>
        <v>ADD22D_01DP_PR24</v>
      </c>
      <c r="C154" t="str">
        <f xml:space="preserve"> (LEFT(ADD22D!$B$4, LEN(ADD22D!$B$4)) &amp; " - " &amp; ADD22D!$BK$6 &amp; " - " &amp; ADD22D!$AK13)</f>
        <v>Outcome performance - ODIs (financial) - Decimal places - Capital carbon</v>
      </c>
      <c r="D154" t="str">
        <f>ADD22D!$BK$8</f>
        <v>Number</v>
      </c>
      <c r="E154" t="s">
        <v>598</v>
      </c>
      <c r="F154">
        <f>ADD22D!$BK$9</f>
        <v>0</v>
      </c>
      <c r="G154" t="s">
        <v>116</v>
      </c>
      <c r="N154" t="str">
        <f t="shared" si="12"/>
        <v>Outcome performance - ODIs (financial) - Decimal places - Capital carbon</v>
      </c>
    </row>
    <row r="155" spans="1:14">
      <c r="A155" s="134" t="str">
        <f>ADD22D!$BK14</f>
        <v>ADD22D_02DP_PR24</v>
      </c>
      <c r="C155" t="str">
        <f xml:space="preserve"> (LEFT(ADD22D!$B$4, LEN(ADD22D!$B$4)) &amp; " - " &amp; ADD22D!$BK$6 &amp; " - " &amp; ADD22D!$AK14)</f>
        <v>Outcome performance - ODIs (financial) - Decimal places - Embodied greenhouse gas emissions [SWB]</v>
      </c>
      <c r="D155" t="str">
        <f>ADD22D!$BK$8</f>
        <v>Number</v>
      </c>
      <c r="E155" t="s">
        <v>598</v>
      </c>
      <c r="F155">
        <f>ADD22D!$BK$9</f>
        <v>0</v>
      </c>
      <c r="G155" t="s">
        <v>116</v>
      </c>
      <c r="N155" t="str">
        <f t="shared" si="12"/>
        <v>Outcome performance - ODIs (financial) - Decimal places - Embodied greenhouse gas emissions [SWB]</v>
      </c>
    </row>
    <row r="156" spans="1:14">
      <c r="A156" s="134" t="str">
        <f>ADD22D!$BK15</f>
        <v>ADD22D_03DP_PR24</v>
      </c>
      <c r="C156" t="str">
        <f xml:space="preserve"> (LEFT(ADD22D!$B$4, LEN(ADD22D!$B$4)) &amp; " - " &amp; ADD22D!$BK$6 &amp; " - " &amp; ADD22D!$AK15)</f>
        <v>Outcome performance - ODIs (financial) - Decimal places - Embodied greenhouse gas emissions [UUW]</v>
      </c>
      <c r="D156" t="str">
        <f>ADD22D!$BK$8</f>
        <v>Number</v>
      </c>
      <c r="E156" t="s">
        <v>598</v>
      </c>
      <c r="F156">
        <f>ADD22D!$BK$9</f>
        <v>0</v>
      </c>
      <c r="G156" t="s">
        <v>116</v>
      </c>
      <c r="N156" t="str">
        <f t="shared" si="12"/>
        <v>Outcome performance - ODIs (financial) - Decimal places - Embodied greenhouse gas emissions [UUW]</v>
      </c>
    </row>
    <row r="157" spans="1:14">
      <c r="A157" s="134" t="str">
        <f>ADD22D!$BK16</f>
        <v>ADD22D_04DP_PR24</v>
      </c>
      <c r="C157" t="str">
        <f xml:space="preserve"> (LEFT(ADD22D!$B$4, LEN(ADD22D!$B$4)) &amp; " - " &amp; ADD22D!$BK$6 &amp; " - " &amp; ADD22D!$AK16)</f>
        <v>Outcome performance - ODIs (financial) - Decimal places - Lead pipe replacement</v>
      </c>
      <c r="D157" t="str">
        <f>ADD22D!$BK$8</f>
        <v>Number</v>
      </c>
      <c r="E157" t="s">
        <v>598</v>
      </c>
      <c r="F157">
        <f>ADD22D!$BK$9</f>
        <v>0</v>
      </c>
      <c r="G157" t="s">
        <v>116</v>
      </c>
      <c r="N157" t="str">
        <f t="shared" si="12"/>
        <v>Outcome performance - ODIs (financial) - Decimal places - Lead pipe replacement</v>
      </c>
    </row>
    <row r="158" spans="1:14">
      <c r="A158" s="134" t="str">
        <f>ADD22D!$BK17</f>
        <v>ADD22D_05DP_PR24</v>
      </c>
      <c r="C158" t="str">
        <f xml:space="preserve"> (LEFT(ADD22D!$B$4, LEN(ADD22D!$B$4)) &amp; " - " &amp; ADD22D!$BK$6 &amp; " - " &amp; ADD22D!$AK17)</f>
        <v>Outcome performance - ODIs (financial) - Decimal places - Lower carbon concrete</v>
      </c>
      <c r="D158" t="str">
        <f>ADD22D!$BK$8</f>
        <v>Number</v>
      </c>
      <c r="E158" t="s">
        <v>598</v>
      </c>
      <c r="F158">
        <f>ADD22D!$BK$9</f>
        <v>0</v>
      </c>
      <c r="G158" t="s">
        <v>116</v>
      </c>
      <c r="N158" t="str">
        <f t="shared" si="12"/>
        <v>Outcome performance - ODIs (financial) - Decimal places - Lower carbon concrete</v>
      </c>
    </row>
    <row r="159" spans="1:14">
      <c r="A159" s="134" t="str">
        <f>ADD22D!$BK18</f>
        <v>ADD22D_06DP_PR24</v>
      </c>
      <c r="C159" t="str">
        <f xml:space="preserve"> (LEFT(ADD22D!$B$4, LEN(ADD22D!$B$4)) &amp; " - " &amp; ADD22D!$BK$6 &amp; " - " &amp; ADD22D!$AK18)</f>
        <v>Outcome performance - ODIs (financial) - Decimal places - Low pressure</v>
      </c>
      <c r="D159" t="str">
        <f>ADD22D!$BK$8</f>
        <v>Number</v>
      </c>
      <c r="E159" t="s">
        <v>598</v>
      </c>
      <c r="F159">
        <f>ADD22D!$BK$9</f>
        <v>0</v>
      </c>
      <c r="G159" t="s">
        <v>116</v>
      </c>
      <c r="N159" t="str">
        <f t="shared" si="12"/>
        <v>Outcome performance - ODIs (financial) - Decimal places - Low pressure</v>
      </c>
    </row>
    <row r="160" spans="1:14">
      <c r="A160" s="134" t="str">
        <f>ADD22D!$BK19</f>
        <v>ADD22D_07DP_PR24</v>
      </c>
      <c r="C160" t="str">
        <f xml:space="preserve"> (LEFT(ADD22D!$B$4, LEN(ADD22D!$B$4)) &amp; " - " &amp; ADD22D!$BK$6 &amp; " - " &amp; ADD22D!$AK19)</f>
        <v>Outcome performance - ODIs (financial) - Decimal places - Streetworks collaboration</v>
      </c>
      <c r="D160" t="str">
        <f>ADD22D!$BK$8</f>
        <v>Number</v>
      </c>
      <c r="E160" t="s">
        <v>598</v>
      </c>
      <c r="F160">
        <f>ADD22D!$BK$9</f>
        <v>0</v>
      </c>
      <c r="G160" t="s">
        <v>116</v>
      </c>
      <c r="N160" t="str">
        <f t="shared" si="12"/>
        <v>Outcome performance - ODIs (financial) - Decimal places - Streetworks collaboration</v>
      </c>
    </row>
    <row r="161" spans="1:14">
      <c r="A161" s="134" t="str">
        <f>ADD22D!$BK20</f>
        <v>ADD22D_08DP_PR24</v>
      </c>
      <c r="C161" t="str">
        <f xml:space="preserve"> (LEFT(ADD22D!$B$4, LEN(ADD22D!$B$4)) &amp; " - " &amp; ADD22D!$BK$6 &amp; " - " &amp; ADD22D!$AK20)</f>
        <v>Outcome performance - ODIs (financial) - Decimal places - Wonderful Windermere</v>
      </c>
      <c r="D161" t="str">
        <f>ADD22D!$BK$8</f>
        <v>Number</v>
      </c>
      <c r="E161" t="s">
        <v>598</v>
      </c>
      <c r="F161">
        <f>ADD22D!$BK$9</f>
        <v>0</v>
      </c>
      <c r="G161" t="s">
        <v>116</v>
      </c>
      <c r="N161" t="str">
        <f t="shared" si="12"/>
        <v>Outcome performance - ODIs (financial) - Decimal places - Wonderful Windermere</v>
      </c>
    </row>
    <row r="162" spans="1:14">
      <c r="A162" s="134" t="str">
        <f>ADD22D!$BL13</f>
        <v>ADD22D_01DIR_PR24</v>
      </c>
      <c r="C162" t="str">
        <f xml:space="preserve"> (LEFT(ADD22D!$B$4, LEN(ADD22D!$B$4)) &amp; " - " &amp; ADD22D!$BL$6 &amp; " - " &amp; ADD22D!$AK13)</f>
        <v>Outcome performance - ODIs (financial) - Direction of improving performance - Capital carbon</v>
      </c>
      <c r="D162" t="str">
        <f>ADD22D!$BL$8</f>
        <v>Text</v>
      </c>
      <c r="E162" t="s">
        <v>598</v>
      </c>
      <c r="F162">
        <f>ADD22D!$BL$9</f>
        <v>0</v>
      </c>
      <c r="G162" t="s">
        <v>116</v>
      </c>
      <c r="N162" t="str">
        <f t="shared" si="12"/>
        <v>Outcome performance - ODIs (financial) - Direction of improving performance - Capital carbon</v>
      </c>
    </row>
    <row r="163" spans="1:14">
      <c r="A163" s="134" t="str">
        <f>ADD22D!$BL14</f>
        <v>ADD22D_02DIR_PR24</v>
      </c>
      <c r="C163" t="str">
        <f xml:space="preserve"> (LEFT(ADD22D!$B$4, LEN(ADD22D!$B$4)) &amp; " - " &amp; ADD22D!$BL$6 &amp; " - " &amp; ADD22D!$AK14)</f>
        <v>Outcome performance - ODIs (financial) - Direction of improving performance - Embodied greenhouse gas emissions [SWB]</v>
      </c>
      <c r="D163" t="str">
        <f>ADD22D!$BL$8</f>
        <v>Text</v>
      </c>
      <c r="E163" t="s">
        <v>598</v>
      </c>
      <c r="F163">
        <f>ADD22D!$BL$9</f>
        <v>0</v>
      </c>
      <c r="G163" t="s">
        <v>116</v>
      </c>
      <c r="N163" t="str">
        <f t="shared" si="12"/>
        <v>Outcome performance - ODIs (financial) - Direction of improving performance - Embodied greenhouse gas emissions [SWB]</v>
      </c>
    </row>
    <row r="164" spans="1:14">
      <c r="A164" s="134" t="str">
        <f>ADD22D!$BL15</f>
        <v>ADD22D_03DIR_PR24</v>
      </c>
      <c r="C164" t="str">
        <f xml:space="preserve"> (LEFT(ADD22D!$B$4, LEN(ADD22D!$B$4)) &amp; " - " &amp; ADD22D!$BL$6 &amp; " - " &amp; ADD22D!$AK15)</f>
        <v>Outcome performance - ODIs (financial) - Direction of improving performance - Embodied greenhouse gas emissions [UUW]</v>
      </c>
      <c r="D164" t="str">
        <f>ADD22D!$BL$8</f>
        <v>Text</v>
      </c>
      <c r="E164" t="s">
        <v>598</v>
      </c>
      <c r="F164">
        <f>ADD22D!$BL$9</f>
        <v>0</v>
      </c>
      <c r="G164" t="s">
        <v>116</v>
      </c>
      <c r="N164" t="str">
        <f t="shared" si="12"/>
        <v>Outcome performance - ODIs (financial) - Direction of improving performance - Embodied greenhouse gas emissions [UUW]</v>
      </c>
    </row>
    <row r="165" spans="1:14">
      <c r="A165" s="134" t="str">
        <f>ADD22D!$BL16</f>
        <v>ADD22D_04DIR_PR24</v>
      </c>
      <c r="C165" t="str">
        <f xml:space="preserve"> (LEFT(ADD22D!$B$4, LEN(ADD22D!$B$4)) &amp; " - " &amp; ADD22D!$BL$6 &amp; " - " &amp; ADD22D!$AK16)</f>
        <v>Outcome performance - ODIs (financial) - Direction of improving performance - Lead pipe replacement</v>
      </c>
      <c r="D165" t="str">
        <f>ADD22D!$BL$8</f>
        <v>Text</v>
      </c>
      <c r="E165" t="s">
        <v>598</v>
      </c>
      <c r="F165">
        <f>ADD22D!$BL$9</f>
        <v>0</v>
      </c>
      <c r="G165" t="s">
        <v>116</v>
      </c>
      <c r="N165" t="str">
        <f t="shared" si="12"/>
        <v>Outcome performance - ODIs (financial) - Direction of improving performance - Lead pipe replacement</v>
      </c>
    </row>
    <row r="166" spans="1:14">
      <c r="A166" s="134" t="str">
        <f>ADD22D!$BL17</f>
        <v>ADD22D_05DIR_PR24</v>
      </c>
      <c r="C166" t="str">
        <f xml:space="preserve"> (LEFT(ADD22D!$B$4, LEN(ADD22D!$B$4)) &amp; " - " &amp; ADD22D!$BL$6 &amp; " - " &amp; ADD22D!$AK17)</f>
        <v>Outcome performance - ODIs (financial) - Direction of improving performance - Lower carbon concrete</v>
      </c>
      <c r="D166" t="str">
        <f>ADD22D!$BL$8</f>
        <v>Text</v>
      </c>
      <c r="E166" t="s">
        <v>598</v>
      </c>
      <c r="F166">
        <f>ADD22D!$BL$9</f>
        <v>0</v>
      </c>
      <c r="G166" t="s">
        <v>116</v>
      </c>
      <c r="N166" t="str">
        <f t="shared" si="12"/>
        <v>Outcome performance - ODIs (financial) - Direction of improving performance - Lower carbon concrete</v>
      </c>
    </row>
    <row r="167" spans="1:14">
      <c r="A167" s="134" t="str">
        <f>ADD22D!$BL18</f>
        <v>ADD22D_06DIR_PR24</v>
      </c>
      <c r="C167" t="str">
        <f xml:space="preserve"> (LEFT(ADD22D!$B$4, LEN(ADD22D!$B$4)) &amp; " - " &amp; ADD22D!$BL$6 &amp; " - " &amp; ADD22D!$AK18)</f>
        <v>Outcome performance - ODIs (financial) - Direction of improving performance - Low pressure</v>
      </c>
      <c r="D167" t="str">
        <f>ADD22D!$BL$8</f>
        <v>Text</v>
      </c>
      <c r="E167" t="s">
        <v>598</v>
      </c>
      <c r="F167">
        <f>ADD22D!$BL$9</f>
        <v>0</v>
      </c>
      <c r="G167" t="s">
        <v>116</v>
      </c>
      <c r="N167" t="str">
        <f t="shared" si="12"/>
        <v>Outcome performance - ODIs (financial) - Direction of improving performance - Low pressure</v>
      </c>
    </row>
    <row r="168" spans="1:14">
      <c r="A168" s="134" t="str">
        <f>ADD22D!$BL19</f>
        <v>ADD22D_07DIR_PR24</v>
      </c>
      <c r="C168" t="str">
        <f xml:space="preserve"> (LEFT(ADD22D!$B$4, LEN(ADD22D!$B$4)) &amp; " - " &amp; ADD22D!$BL$6 &amp; " - " &amp; ADD22D!$AK19)</f>
        <v>Outcome performance - ODIs (financial) - Direction of improving performance - Streetworks collaboration</v>
      </c>
      <c r="D168" t="str">
        <f>ADD22D!$BL$8</f>
        <v>Text</v>
      </c>
      <c r="E168" t="s">
        <v>598</v>
      </c>
      <c r="F168">
        <f>ADD22D!$BL$9</f>
        <v>0</v>
      </c>
      <c r="G168" t="s">
        <v>116</v>
      </c>
      <c r="N168" t="str">
        <f t="shared" si="12"/>
        <v>Outcome performance - ODIs (financial) - Direction of improving performance - Streetworks collaboration</v>
      </c>
    </row>
    <row r="169" spans="1:14">
      <c r="A169" s="134" t="str">
        <f>ADD22D!$BL20</f>
        <v>ADD22D_08DIR_PR24</v>
      </c>
      <c r="C169" t="str">
        <f xml:space="preserve"> (LEFT(ADD22D!$B$4, LEN(ADD22D!$B$4)) &amp; " - " &amp; ADD22D!$BL$6 &amp; " - " &amp; ADD22D!$AK20)</f>
        <v>Outcome performance - ODIs (financial) - Direction of improving performance - Wonderful Windermere</v>
      </c>
      <c r="D169" t="str">
        <f>ADD22D!$BL$8</f>
        <v>Text</v>
      </c>
      <c r="E169" t="s">
        <v>598</v>
      </c>
      <c r="F169">
        <f>ADD22D!$BL$9</f>
        <v>0</v>
      </c>
      <c r="G169" t="s">
        <v>116</v>
      </c>
      <c r="N169" t="str">
        <f t="shared" si="12"/>
        <v>Outcome performance - ODIs (financial) - Direction of improving performance - Wonderful Windermere</v>
      </c>
    </row>
    <row r="170" spans="1:14">
      <c r="A170" s="358" t="str">
        <f>ADD22D!$BM13</f>
        <v>ADD22D_01TYPE_PR24</v>
      </c>
      <c r="C170" t="str">
        <f xml:space="preserve"> (LEFT(ADD22D!$B$4, LEN(ADD22D!$B$4)) &amp; " - " &amp; ADD22D!$BM$6 &amp; " - " &amp; ADD22D!$AK13)</f>
        <v>Outcome performance - ODIs (financial) - Common or bespoke PC - Capital carbon</v>
      </c>
      <c r="D170" t="str">
        <f>ADD22D!$BM$8</f>
        <v>Text</v>
      </c>
      <c r="E170" t="s">
        <v>598</v>
      </c>
      <c r="F170">
        <f>ADD22D!$BM$9</f>
        <v>0</v>
      </c>
      <c r="G170" t="s">
        <v>116</v>
      </c>
      <c r="N170" t="str">
        <f t="shared" si="12"/>
        <v>Outcome performance - ODIs (financial) - Common or bespoke PC - Capital carbon</v>
      </c>
    </row>
    <row r="171" spans="1:14">
      <c r="A171" s="358" t="str">
        <f>ADD22D!$BM14</f>
        <v>ADD22D_02TYPE_PR24</v>
      </c>
      <c r="C171" t="str">
        <f xml:space="preserve"> (LEFT(ADD22D!$B$4, LEN(ADD22D!$B$4)) &amp; " - " &amp; ADD22D!$BM$6 &amp; " - " &amp; ADD22D!$AK14)</f>
        <v>Outcome performance - ODIs (financial) - Common or bespoke PC - Embodied greenhouse gas emissions [SWB]</v>
      </c>
      <c r="D171" t="str">
        <f>ADD22D!$BM$8</f>
        <v>Text</v>
      </c>
      <c r="E171" t="s">
        <v>598</v>
      </c>
      <c r="F171">
        <f>ADD22D!$BM$9</f>
        <v>0</v>
      </c>
      <c r="G171" t="s">
        <v>116</v>
      </c>
      <c r="N171" t="str">
        <f t="shared" si="12"/>
        <v>Outcome performance - ODIs (financial) - Common or bespoke PC - Embodied greenhouse gas emissions [SWB]</v>
      </c>
    </row>
    <row r="172" spans="1:14">
      <c r="A172" s="358" t="str">
        <f>ADD22D!$BM15</f>
        <v>ADD22D_03TYPE_PR24</v>
      </c>
      <c r="C172" t="str">
        <f xml:space="preserve"> (LEFT(ADD22D!$B$4, LEN(ADD22D!$B$4)) &amp; " - " &amp; ADD22D!$BM$6 &amp; " - " &amp; ADD22D!$AK15)</f>
        <v>Outcome performance - ODIs (financial) - Common or bespoke PC - Embodied greenhouse gas emissions [UUW]</v>
      </c>
      <c r="D172" t="str">
        <f>ADD22D!$BM$8</f>
        <v>Text</v>
      </c>
      <c r="E172" t="s">
        <v>598</v>
      </c>
      <c r="F172">
        <f>ADD22D!$BM$9</f>
        <v>0</v>
      </c>
      <c r="G172" t="s">
        <v>116</v>
      </c>
      <c r="N172" t="str">
        <f t="shared" si="12"/>
        <v>Outcome performance - ODIs (financial) - Common or bespoke PC - Embodied greenhouse gas emissions [UUW]</v>
      </c>
    </row>
    <row r="173" spans="1:14">
      <c r="A173" s="358" t="str">
        <f>ADD22D!$BM16</f>
        <v>ADD22D_04TYPE_PR24</v>
      </c>
      <c r="C173" t="str">
        <f xml:space="preserve"> (LEFT(ADD22D!$B$4, LEN(ADD22D!$B$4)) &amp; " - " &amp; ADD22D!$BM$6 &amp; " - " &amp; ADD22D!$AK16)</f>
        <v>Outcome performance - ODIs (financial) - Common or bespoke PC - Lead pipe replacement</v>
      </c>
      <c r="D173" t="str">
        <f>ADD22D!$BM$8</f>
        <v>Text</v>
      </c>
      <c r="E173" t="s">
        <v>598</v>
      </c>
      <c r="F173">
        <f>ADD22D!$BM$9</f>
        <v>0</v>
      </c>
      <c r="G173" t="s">
        <v>116</v>
      </c>
      <c r="N173" t="str">
        <f t="shared" si="12"/>
        <v>Outcome performance - ODIs (financial) - Common or bespoke PC - Lead pipe replacement</v>
      </c>
    </row>
    <row r="174" spans="1:14">
      <c r="A174" s="358" t="str">
        <f>ADD22D!$BM17</f>
        <v>ADD22D_05TYPE_PR24</v>
      </c>
      <c r="C174" t="str">
        <f xml:space="preserve"> (LEFT(ADD22D!$B$4, LEN(ADD22D!$B$4)) &amp; " - " &amp; ADD22D!$BM$6 &amp; " - " &amp; ADD22D!$AK17)</f>
        <v>Outcome performance - ODIs (financial) - Common or bespoke PC - Lower carbon concrete</v>
      </c>
      <c r="D174" t="str">
        <f>ADD22D!$BM$8</f>
        <v>Text</v>
      </c>
      <c r="E174" t="s">
        <v>598</v>
      </c>
      <c r="F174">
        <f>ADD22D!$BM$9</f>
        <v>0</v>
      </c>
      <c r="G174" t="s">
        <v>116</v>
      </c>
      <c r="N174" t="str">
        <f t="shared" si="12"/>
        <v>Outcome performance - ODIs (financial) - Common or bespoke PC - Lower carbon concrete</v>
      </c>
    </row>
    <row r="175" spans="1:14">
      <c r="A175" s="358" t="str">
        <f>ADD22D!$BM18</f>
        <v>ADD22D_06TYPE_PR24</v>
      </c>
      <c r="C175" t="str">
        <f xml:space="preserve"> (LEFT(ADD22D!$B$4, LEN(ADD22D!$B$4)) &amp; " - " &amp; ADD22D!$BM$6 &amp; " - " &amp; ADD22D!$AK18)</f>
        <v>Outcome performance - ODIs (financial) - Common or bespoke PC - Low pressure</v>
      </c>
      <c r="D175" t="str">
        <f>ADD22D!$BM$8</f>
        <v>Text</v>
      </c>
      <c r="E175" t="s">
        <v>598</v>
      </c>
      <c r="F175">
        <f>ADD22D!$BM$9</f>
        <v>0</v>
      </c>
      <c r="G175" t="s">
        <v>116</v>
      </c>
      <c r="N175" t="str">
        <f t="shared" si="12"/>
        <v>Outcome performance - ODIs (financial) - Common or bespoke PC - Low pressure</v>
      </c>
    </row>
    <row r="176" spans="1:14">
      <c r="A176" s="358" t="str">
        <f>ADD22D!$BM19</f>
        <v>ADD22D_07TYPE_PR24</v>
      </c>
      <c r="C176" t="str">
        <f xml:space="preserve"> (LEFT(ADD22D!$B$4, LEN(ADD22D!$B$4)) &amp; " - " &amp; ADD22D!$BM$6 &amp; " - " &amp; ADD22D!$AK19)</f>
        <v>Outcome performance - ODIs (financial) - Common or bespoke PC - Streetworks collaboration</v>
      </c>
      <c r="D176" t="str">
        <f>ADD22D!$BM$8</f>
        <v>Text</v>
      </c>
      <c r="E176" t="s">
        <v>598</v>
      </c>
      <c r="F176">
        <f>ADD22D!$BM$9</f>
        <v>0</v>
      </c>
      <c r="G176" t="s">
        <v>116</v>
      </c>
      <c r="N176" t="str">
        <f t="shared" si="12"/>
        <v>Outcome performance - ODIs (financial) - Common or bespoke PC - Streetworks collaboration</v>
      </c>
    </row>
    <row r="177" spans="1:14">
      <c r="A177" s="358" t="str">
        <f>ADD22D!$BM20</f>
        <v>ADD22D_08TYPE_PR24</v>
      </c>
      <c r="C177" t="str">
        <f xml:space="preserve"> (LEFT(ADD22D!$B$4, LEN(ADD22D!$B$4)) &amp; " - " &amp; ADD22D!$BM$6 &amp; " - " &amp; ADD22D!$AK20)</f>
        <v>Outcome performance - ODIs (financial) - Common or bespoke PC - Wonderful Windermere</v>
      </c>
      <c r="D177" t="str">
        <f>ADD22D!$BM$8</f>
        <v>Text</v>
      </c>
      <c r="E177" t="s">
        <v>598</v>
      </c>
      <c r="F177">
        <f>ADD22D!$BM$9</f>
        <v>0</v>
      </c>
      <c r="G177" t="s">
        <v>116</v>
      </c>
      <c r="N177" t="str">
        <f t="shared" si="12"/>
        <v>Outcome performance - ODIs (financial) - Common or bespoke PC - Wonderful Windermere</v>
      </c>
    </row>
    <row r="178" spans="1:14">
      <c r="A178" s="134" t="str">
        <f>ADD22E!$AM9</f>
        <v>ADD22E_01_A_PR24</v>
      </c>
      <c r="C178" t="str">
        <f xml:space="preserve"> (LEFT(ADD22E!$B$4, LEN(ADD22E!$B$4)) &amp; " - " &amp; ADD22E!$AJ9 &amp; " - " &amp; ADD22E!$AJ$8)</f>
        <v>Underlying calculations for bespoke performance commitments - Tonnes CO2e - baseline - Capital carbon</v>
      </c>
      <c r="D178" t="str">
        <f>ADD22E!$AK9</f>
        <v>Tonnes</v>
      </c>
      <c r="E178" t="s">
        <v>598</v>
      </c>
      <c r="F178" s="24">
        <f>ADD22E!$AL9</f>
        <v>2</v>
      </c>
      <c r="G178" t="s">
        <v>116</v>
      </c>
      <c r="N178" t="str">
        <f t="shared" ref="N178:N208" si="13">C178</f>
        <v>Underlying calculations for bespoke performance commitments - Tonnes CO2e - baseline - Capital carbon</v>
      </c>
    </row>
    <row r="179" spans="1:14">
      <c r="A179" s="134" t="str">
        <f>ADD22E!$AM10</f>
        <v>ADD22E_01_B_PR24</v>
      </c>
      <c r="C179" t="str">
        <f xml:space="preserve"> (LEFT(ADD22E!$B$4, LEN(ADD22E!$B$4)) &amp; " - " &amp; ADD22E!$AJ10 &amp; " - " &amp; ADD22E!$AJ$8)</f>
        <v>Underlying calculations for bespoke performance commitments - Tonnes CO2e - cumulative baseline for each price control period - Capital carbon</v>
      </c>
      <c r="D179" t="str">
        <f>ADD22E!$AK10</f>
        <v>Tonnes</v>
      </c>
      <c r="E179" t="s">
        <v>598</v>
      </c>
      <c r="F179" s="24">
        <f>ADD22E!$AL10</f>
        <v>2</v>
      </c>
      <c r="G179" t="s">
        <v>116</v>
      </c>
      <c r="N179" t="str">
        <f t="shared" si="13"/>
        <v>Underlying calculations for bespoke performance commitments - Tonnes CO2e - cumulative baseline for each price control period - Capital carbon</v>
      </c>
    </row>
    <row r="180" spans="1:14">
      <c r="A180" s="134" t="str">
        <f>ADD22E!$AM11</f>
        <v>ADD22E_01_C_PR24</v>
      </c>
      <c r="C180" t="str">
        <f xml:space="preserve"> (LEFT(ADD22E!$B$4, LEN(ADD22E!$B$4)) &amp; " - " &amp; ADD22E!$AJ11 &amp; " - " &amp; ADD22E!$AJ$8)</f>
        <v>Underlying calculations for bespoke performance commitments - Tonnes CO2e - Capital carbon</v>
      </c>
      <c r="D180" t="str">
        <f>ADD22E!$AK11</f>
        <v>Tonnes</v>
      </c>
      <c r="E180" t="s">
        <v>598</v>
      </c>
      <c r="F180" s="24">
        <f>ADD22E!$AL11</f>
        <v>2</v>
      </c>
      <c r="G180" t="s">
        <v>116</v>
      </c>
      <c r="N180" t="str">
        <f t="shared" si="13"/>
        <v>Underlying calculations for bespoke performance commitments - Tonnes CO2e - Capital carbon</v>
      </c>
    </row>
    <row r="181" spans="1:14">
      <c r="A181" s="134" t="str">
        <f>ADD22E!$AM12</f>
        <v>ADD22E_01_D_PR24</v>
      </c>
      <c r="C181" t="str">
        <f xml:space="preserve"> (LEFT(ADD22E!$B$4, LEN(ADD22E!$B$4)) &amp; " - " &amp; ADD22E!$AJ12 &amp; " - " &amp; ADD22E!$AJ$8)</f>
        <v>Underlying calculations for bespoke performance commitments - Cumulative tonnes CO2e for each price control period   - Capital carbon</v>
      </c>
      <c r="D181" t="str">
        <f>ADD22E!$AK12</f>
        <v>Tonnes</v>
      </c>
      <c r="E181" t="s">
        <v>598</v>
      </c>
      <c r="F181" s="24">
        <f>ADD22E!$AL12</f>
        <v>2</v>
      </c>
      <c r="G181" t="s">
        <v>116</v>
      </c>
      <c r="N181" t="str">
        <f t="shared" si="13"/>
        <v>Underlying calculations for bespoke performance commitments - Cumulative tonnes CO2e for each price control period   - Capital carbon</v>
      </c>
    </row>
    <row r="182" spans="1:14">
      <c r="A182" s="134" t="str">
        <f>ADD22E!$AM13</f>
        <v>ADD22E_01_E_PR24</v>
      </c>
      <c r="C182" t="str">
        <f xml:space="preserve"> (LEFT(ADD22E!$B$4, LEN(ADD22E!$B$4)) &amp; " - " &amp; ADD22E!$AJ13 &amp; " - " &amp; ADD22E!$AJ$8)</f>
        <v>Underlying calculations for bespoke performance commitments - Reduction % from baseline - Capital carbon</v>
      </c>
      <c r="D182" t="str">
        <f>ADD22E!$AK13</f>
        <v>%</v>
      </c>
      <c r="E182" t="s">
        <v>598</v>
      </c>
      <c r="F182" s="24">
        <f>ADD22E!$AL13</f>
        <v>2</v>
      </c>
      <c r="G182" t="s">
        <v>116</v>
      </c>
      <c r="N182" t="str">
        <f t="shared" si="13"/>
        <v>Underlying calculations for bespoke performance commitments - Reduction % from baseline - Capital carbon</v>
      </c>
    </row>
    <row r="183" spans="1:14">
      <c r="A183" s="134" t="str">
        <f>ADD22E!$AM16</f>
        <v>ADD22E_02_A_PR24</v>
      </c>
      <c r="C183" t="str">
        <f xml:space="preserve"> (LEFT(ADD22E!$B$4, LEN(ADD22E!$B$4)) &amp; " - " &amp; ADD22E!$AJ16 &amp; " - " &amp; ADD22E!$AJ$15)</f>
        <v>Underlying calculations for bespoke performance commitments - Total capital delivery spend - Embodied greenhouse gas emissions [SWB]</v>
      </c>
      <c r="D183" t="str">
        <f>ADD22E!$AK16</f>
        <v>Million</v>
      </c>
      <c r="E183" t="s">
        <v>598</v>
      </c>
      <c r="F183" s="24">
        <f>ADD22E!$AL16</f>
        <v>2</v>
      </c>
      <c r="G183" t="s">
        <v>116</v>
      </c>
      <c r="N183" t="str">
        <f t="shared" si="13"/>
        <v>Underlying calculations for bespoke performance commitments - Total capital delivery spend - Embodied greenhouse gas emissions [SWB]</v>
      </c>
    </row>
    <row r="184" spans="1:14">
      <c r="A184" s="134" t="str">
        <f>ADD22E!$AM17</f>
        <v>ADD22E_02_B_PR24</v>
      </c>
      <c r="C184" t="str">
        <f xml:space="preserve"> (LEFT(ADD22E!$B$4, LEN(ADD22E!$B$4)) &amp; " - " &amp; ADD22E!$AJ17 &amp; " - " &amp; ADD22E!$AJ$15)</f>
        <v>Underlying calculations for bespoke performance commitments - Tonnes CO2e - Embodied greenhouse gas emissions [SWB]</v>
      </c>
      <c r="D184" t="str">
        <f>ADD22E!$AK17</f>
        <v>Tonnes</v>
      </c>
      <c r="E184" t="s">
        <v>598</v>
      </c>
      <c r="F184" s="24">
        <f>ADD22E!$AL17</f>
        <v>2</v>
      </c>
      <c r="G184" t="s">
        <v>116</v>
      </c>
      <c r="N184" t="str">
        <f t="shared" si="13"/>
        <v>Underlying calculations for bespoke performance commitments - Tonnes CO2e - Embodied greenhouse gas emissions [SWB]</v>
      </c>
    </row>
    <row r="185" spans="1:14">
      <c r="A185" s="134" t="str">
        <f>ADD22E!$AM18</f>
        <v>ADD22E_02_C_PR24</v>
      </c>
      <c r="C185" t="str">
        <f xml:space="preserve"> (LEFT(ADD22E!$B$4, LEN(ADD22E!$B$4)) &amp; " - " &amp; ADD22E!$AJ18 &amp; " - " &amp; ADD22E!$AJ$15)</f>
        <v>Underlying calculations for bespoke performance commitments - Tonnes CO2e per £1m - Embodied greenhouse gas emissions [SWB]</v>
      </c>
      <c r="D185" t="str">
        <f>ADD22E!$AK18</f>
        <v>Tonnes / £m</v>
      </c>
      <c r="E185" t="s">
        <v>598</v>
      </c>
      <c r="F185" s="24">
        <f>ADD22E!$AL18</f>
        <v>2</v>
      </c>
      <c r="G185" t="s">
        <v>116</v>
      </c>
      <c r="N185" t="str">
        <f t="shared" si="13"/>
        <v>Underlying calculations for bespoke performance commitments - Tonnes CO2e per £1m - Embodied greenhouse gas emissions [SWB]</v>
      </c>
    </row>
    <row r="186" spans="1:14">
      <c r="A186" s="134" t="str">
        <f>ADD22E!$AM19</f>
        <v>ADD22E_02_D_PR24</v>
      </c>
      <c r="C186" t="str">
        <f xml:space="preserve"> (LEFT(ADD22E!$B$4, LEN(ADD22E!$B$4)) &amp; " - " &amp; ADD22E!$AJ19 &amp; " - " &amp; ADD22E!$AJ$15)</f>
        <v>Underlying calculations for bespoke performance commitments - Reduction % from baseline - Embodied greenhouse gas emissions [SWB]</v>
      </c>
      <c r="D186" t="str">
        <f>ADD22E!$AK19</f>
        <v>%</v>
      </c>
      <c r="E186" t="s">
        <v>598</v>
      </c>
      <c r="F186" s="24">
        <f>ADD22E!$AL19</f>
        <v>2</v>
      </c>
      <c r="G186" t="s">
        <v>116</v>
      </c>
      <c r="N186" t="str">
        <f t="shared" si="13"/>
        <v>Underlying calculations for bespoke performance commitments - Reduction % from baseline - Embodied greenhouse gas emissions [SWB]</v>
      </c>
    </row>
    <row r="187" spans="1:14">
      <c r="A187" s="134" t="str">
        <f>ADD22E!$AM22</f>
        <v>ADD22E_03_A_PR24</v>
      </c>
      <c r="C187" t="str">
        <f xml:space="preserve"> (LEFT(ADD22E!$B$4, LEN(ADD22E!$B$4)) &amp; " - " &amp; ADD22E!$AJ22 &amp; " - " &amp; ADD22E!$AJ$21)</f>
        <v>Underlying calculations for bespoke performance commitments - Programme baseline without reductions, Tonnes CO2e - Embodied greenhouse gas emissions [UUW]</v>
      </c>
      <c r="D187" t="str">
        <f>ADD22E!$AK22</f>
        <v>Tonnes</v>
      </c>
      <c r="E187" t="s">
        <v>598</v>
      </c>
      <c r="F187" s="24">
        <f>ADD22E!$AL22</f>
        <v>2</v>
      </c>
      <c r="G187" t="s">
        <v>116</v>
      </c>
      <c r="N187" t="str">
        <f t="shared" si="13"/>
        <v>Underlying calculations for bespoke performance commitments - Programme baseline without reductions, Tonnes CO2e - Embodied greenhouse gas emissions [UUW]</v>
      </c>
    </row>
    <row r="188" spans="1:14">
      <c r="A188" s="134" t="str">
        <f>ADD22E!$AM23</f>
        <v>ADD22E_03_B_PR24</v>
      </c>
      <c r="C188" t="str">
        <f xml:space="preserve"> (LEFT(ADD22E!$B$4, LEN(ADD22E!$B$4)) &amp; " - " &amp; ADD22E!$AJ23 &amp; " - " &amp; ADD22E!$AJ$21)</f>
        <v>Underlying calculations for bespoke performance commitments - Programme baseline without reductions, cumulative, Tonnes CO2e - Embodied greenhouse gas emissions [UUW]</v>
      </c>
      <c r="D188" t="str">
        <f>ADD22E!$AK23</f>
        <v>Tonnes</v>
      </c>
      <c r="E188" t="s">
        <v>598</v>
      </c>
      <c r="F188" s="24">
        <f>ADD22E!$AL23</f>
        <v>2</v>
      </c>
      <c r="G188" t="s">
        <v>116</v>
      </c>
      <c r="N188" t="str">
        <f t="shared" si="13"/>
        <v>Underlying calculations for bespoke performance commitments - Programme baseline without reductions, cumulative, Tonnes CO2e - Embodied greenhouse gas emissions [UUW]</v>
      </c>
    </row>
    <row r="189" spans="1:14">
      <c r="A189" s="134" t="str">
        <f>ADD22E!$AM24</f>
        <v>ADD22E_03_C_PR24</v>
      </c>
      <c r="C189" t="str">
        <f xml:space="preserve"> (LEFT(ADD22E!$B$4, LEN(ADD22E!$B$4)) &amp; " - " &amp; ADD22E!$AJ24 &amp; " - " &amp; ADD22E!$AJ$21)</f>
        <v>Underlying calculations for bespoke performance commitments - Reduction in emissions incorporated into baseline, Tonnes CO2e - Embodied greenhouse gas emissions [UUW]</v>
      </c>
      <c r="D189" t="str">
        <f>ADD22E!$AK24</f>
        <v>Tonnes</v>
      </c>
      <c r="E189" t="s">
        <v>598</v>
      </c>
      <c r="F189" s="24">
        <f>ADD22E!$AL24</f>
        <v>2</v>
      </c>
      <c r="G189" t="s">
        <v>116</v>
      </c>
      <c r="N189" t="str">
        <f t="shared" si="13"/>
        <v>Underlying calculations for bespoke performance commitments - Reduction in emissions incorporated into baseline, Tonnes CO2e - Embodied greenhouse gas emissions [UUW]</v>
      </c>
    </row>
    <row r="190" spans="1:14">
      <c r="A190" s="134" t="str">
        <f>ADD22E!$AM25</f>
        <v>ADD22E_03_D_PR24</v>
      </c>
      <c r="C190" t="str">
        <f xml:space="preserve"> (LEFT(ADD22E!$B$4, LEN(ADD22E!$B$4)) &amp; " - " &amp; ADD22E!$AJ25 &amp; " - " &amp; ADD22E!$AJ$21)</f>
        <v>Underlying calculations for bespoke performance commitments - Reduction in emissions incorporated into baseline, cumulative, Tonnes CO2e - Embodied greenhouse gas emissions [UUW]</v>
      </c>
      <c r="D190" t="str">
        <f>ADD22E!$AK25</f>
        <v>Tonnes</v>
      </c>
      <c r="E190" t="s">
        <v>598</v>
      </c>
      <c r="F190" s="24">
        <f>ADD22E!$AL25</f>
        <v>2</v>
      </c>
      <c r="G190" t="s">
        <v>116</v>
      </c>
      <c r="N190" t="str">
        <f t="shared" si="13"/>
        <v>Underlying calculations for bespoke performance commitments - Reduction in emissions incorporated into baseline, cumulative, Tonnes CO2e - Embodied greenhouse gas emissions [UUW]</v>
      </c>
    </row>
    <row r="191" spans="1:14">
      <c r="A191" s="134" t="str">
        <f>ADD22E!$AM26</f>
        <v>ADD22E_03_E_PR24</v>
      </c>
      <c r="C191" t="str">
        <f xml:space="preserve"> (LEFT(ADD22E!$B$4, LEN(ADD22E!$B$4)) &amp; " - " &amp; ADD22E!$AJ26 &amp; " - " &amp; ADD22E!$AJ$21)</f>
        <v>Underlying calculations for bespoke performance commitments - Programme baseline, Tonnes CO2e - Embodied greenhouse gas emissions [UUW]</v>
      </c>
      <c r="D191" t="str">
        <f>ADD22E!$AK26</f>
        <v>Tonnes</v>
      </c>
      <c r="E191" t="s">
        <v>598</v>
      </c>
      <c r="F191" s="24">
        <f>ADD22E!$AL26</f>
        <v>2</v>
      </c>
      <c r="G191" t="s">
        <v>116</v>
      </c>
      <c r="N191" t="str">
        <f t="shared" si="13"/>
        <v>Underlying calculations for bespoke performance commitments - Programme baseline, Tonnes CO2e - Embodied greenhouse gas emissions [UUW]</v>
      </c>
    </row>
    <row r="192" spans="1:14">
      <c r="A192" s="134" t="str">
        <f>ADD22E!$AM27</f>
        <v>ADD22E_03_F_PR24</v>
      </c>
      <c r="C192" t="str">
        <f xml:space="preserve"> (LEFT(ADD22E!$B$4, LEN(ADD22E!$B$4)) &amp; " - " &amp; ADD22E!$AJ27 &amp; " - " &amp; ADD22E!$AJ$21)</f>
        <v>Underlying calculations for bespoke performance commitments - Programme baseline, cumulative, Tonnes CO2e - Embodied greenhouse gas emissions [UUW]</v>
      </c>
      <c r="D192" t="str">
        <f>ADD22E!$AK27</f>
        <v>Tonnes</v>
      </c>
      <c r="E192" t="s">
        <v>598</v>
      </c>
      <c r="F192" s="24">
        <f>ADD22E!$AL27</f>
        <v>2</v>
      </c>
      <c r="G192" t="s">
        <v>116</v>
      </c>
      <c r="N192" t="str">
        <f t="shared" si="13"/>
        <v>Underlying calculations for bespoke performance commitments - Programme baseline, cumulative, Tonnes CO2e - Embodied greenhouse gas emissions [UUW]</v>
      </c>
    </row>
    <row r="193" spans="1:14">
      <c r="A193" s="134" t="str">
        <f>ADD22E!$AM28</f>
        <v>ADD22E_03_G_PR24</v>
      </c>
      <c r="C193" t="str">
        <f xml:space="preserve"> (LEFT(ADD22E!$B$4, LEN(ADD22E!$B$4)) &amp; " - " &amp; ADD22E!$AJ28 &amp; " - " &amp; ADD22E!$AJ$21)</f>
        <v>Underlying calculations for bespoke performance commitments - Built solutions at project-in-use gateway (AMP8), Tonnes CO2e - Embodied greenhouse gas emissions [UUW]</v>
      </c>
      <c r="D193" t="str">
        <f>ADD22E!$AK28</f>
        <v>Tonnes</v>
      </c>
      <c r="E193" t="s">
        <v>598</v>
      </c>
      <c r="F193" s="24">
        <f>ADD22E!$AL28</f>
        <v>2</v>
      </c>
      <c r="G193" t="s">
        <v>116</v>
      </c>
      <c r="N193" t="str">
        <f t="shared" si="13"/>
        <v>Underlying calculations for bespoke performance commitments - Built solutions at project-in-use gateway (AMP8), Tonnes CO2e - Embodied greenhouse gas emissions [UUW]</v>
      </c>
    </row>
    <row r="194" spans="1:14">
      <c r="A194" s="134" t="str">
        <f>ADD22E!$AM29</f>
        <v>ADD22E_03_H_PR24</v>
      </c>
      <c r="C194" t="str">
        <f xml:space="preserve"> (LEFT(ADD22E!$B$4, LEN(ADD22E!$B$4)) &amp; " - " &amp; ADD22E!$AJ29 &amp; " - " &amp; ADD22E!$AJ$21)</f>
        <v>Underlying calculations for bespoke performance commitments - Built solutions at project-in-use gateway (AMP8), cumulative programme, Tonnes CO2e - Embodied greenhouse gas emissions [UUW]</v>
      </c>
      <c r="D194" t="str">
        <f>ADD22E!$AK29</f>
        <v>Tonnes</v>
      </c>
      <c r="E194" t="s">
        <v>598</v>
      </c>
      <c r="F194" s="24">
        <f>ADD22E!$AL29</f>
        <v>2</v>
      </c>
      <c r="G194" t="s">
        <v>116</v>
      </c>
      <c r="N194" t="str">
        <f t="shared" si="13"/>
        <v>Underlying calculations for bespoke performance commitments - Built solutions at project-in-use gateway (AMP8), cumulative programme, Tonnes CO2e - Embodied greenhouse gas emissions [UUW]</v>
      </c>
    </row>
    <row r="195" spans="1:14">
      <c r="A195" s="134" t="str">
        <f>ADD22E!$AM30</f>
        <v>ADD22E_03_I_PR24</v>
      </c>
      <c r="C195" t="str">
        <f xml:space="preserve"> (LEFT(ADD22E!$B$4, LEN(ADD22E!$B$4)) &amp; " - " &amp; ADD22E!$AJ30 &amp; " - " &amp; ADD22E!$AJ$21)</f>
        <v>Underlying calculations for bespoke performance commitments - Reduction % from baseline - Embodied greenhouse gas emissions [UUW]</v>
      </c>
      <c r="D195" t="str">
        <f>ADD22E!$AK30</f>
        <v>%</v>
      </c>
      <c r="E195" t="s">
        <v>598</v>
      </c>
      <c r="F195" s="24">
        <f>ADD22E!$AL30</f>
        <v>2</v>
      </c>
      <c r="G195" t="s">
        <v>116</v>
      </c>
      <c r="N195" t="str">
        <f t="shared" si="13"/>
        <v>Underlying calculations for bespoke performance commitments - Reduction % from baseline - Embodied greenhouse gas emissions [UUW]</v>
      </c>
    </row>
    <row r="196" spans="1:14">
      <c r="A196" s="134" t="str">
        <f>ADD22E!$AM33</f>
        <v>ADD22E_04_A_PR24</v>
      </c>
      <c r="C196" t="str">
        <f xml:space="preserve"> (LEFT(ADD22E!$B$4, LEN(ADD22E!$B$4)) &amp; " - " &amp; ADD22E!$AJ33 &amp; " - " &amp; ADD22E!$AJ$32)</f>
        <v>Underlying calculations for bespoke performance commitments - Number of properties protected - Lead pipes</v>
      </c>
      <c r="D196" t="str">
        <f>ADD22E!$AK33</f>
        <v>Number</v>
      </c>
      <c r="E196" t="s">
        <v>598</v>
      </c>
      <c r="F196" s="24">
        <f>ADD22E!$AL33</f>
        <v>0</v>
      </c>
      <c r="G196" t="s">
        <v>116</v>
      </c>
      <c r="N196" t="str">
        <f t="shared" si="13"/>
        <v>Underlying calculations for bespoke performance commitments - Number of properties protected - Lead pipes</v>
      </c>
    </row>
    <row r="197" spans="1:14">
      <c r="A197" s="134" t="str">
        <f>ADD22E!$AM36</f>
        <v>ADD22E_05_A_PR24</v>
      </c>
      <c r="C197" t="str">
        <f xml:space="preserve"> (LEFT(ADD22E!$B$4, LEN(ADD22E!$B$4)) &amp; " - " &amp; ADD22E!$AJ36 &amp; " - " &amp; ADD22E!$AJ$35)</f>
        <v>Underlying calculations for bespoke performance commitments - Tonnes CO2e - baseline - Lower carbon concrete</v>
      </c>
      <c r="D197" t="str">
        <f>ADD22E!$AK36</f>
        <v>Tonnes</v>
      </c>
      <c r="E197" t="s">
        <v>598</v>
      </c>
      <c r="F197" s="24">
        <f>ADD22E!$AL36</f>
        <v>2</v>
      </c>
      <c r="G197" t="s">
        <v>116</v>
      </c>
      <c r="N197" t="str">
        <f t="shared" si="13"/>
        <v>Underlying calculations for bespoke performance commitments - Tonnes CO2e - baseline - Lower carbon concrete</v>
      </c>
    </row>
    <row r="198" spans="1:14">
      <c r="A198" s="134" t="str">
        <f>ADD22E!$AM37</f>
        <v>ADD22E_05_B_PR24</v>
      </c>
      <c r="C198" t="str">
        <f xml:space="preserve"> (LEFT(ADD22E!$B$4, LEN(ADD22E!$B$4)) &amp; " - " &amp; ADD22E!$AJ37 &amp; " - " &amp; ADD22E!$AJ$35)</f>
        <v>Underlying calculations for bespoke performance commitments - Tonnes CO2e - cumulative baseline for each price control period - Lower carbon concrete</v>
      </c>
      <c r="D198" t="str">
        <f>ADD22E!$AK37</f>
        <v>Tonnes</v>
      </c>
      <c r="E198" t="s">
        <v>598</v>
      </c>
      <c r="F198" s="24">
        <f>ADD22E!$AL37</f>
        <v>2</v>
      </c>
      <c r="G198" t="s">
        <v>116</v>
      </c>
      <c r="N198" t="str">
        <f t="shared" si="13"/>
        <v>Underlying calculations for bespoke performance commitments - Tonnes CO2e - cumulative baseline for each price control period - Lower carbon concrete</v>
      </c>
    </row>
    <row r="199" spans="1:14">
      <c r="A199" s="134" t="str">
        <f>ADD22E!$AM38</f>
        <v>ADD22E_05_C_PR24</v>
      </c>
      <c r="C199" t="str">
        <f xml:space="preserve"> (LEFT(ADD22E!$B$4, LEN(ADD22E!$B$4)) &amp; " - " &amp; ADD22E!$AJ38 &amp; " - " &amp; ADD22E!$AJ$35)</f>
        <v>Underlying calculations for bespoke performance commitments - Tonnes CO2e - Lower carbon concrete</v>
      </c>
      <c r="D199" t="str">
        <f>ADD22E!$AK38</f>
        <v>Tonnes</v>
      </c>
      <c r="E199" t="s">
        <v>598</v>
      </c>
      <c r="F199" s="24">
        <f>ADD22E!$AL38</f>
        <v>2</v>
      </c>
      <c r="G199" t="s">
        <v>116</v>
      </c>
      <c r="N199" t="str">
        <f t="shared" si="13"/>
        <v>Underlying calculations for bespoke performance commitments - Tonnes CO2e - Lower carbon concrete</v>
      </c>
    </row>
    <row r="200" spans="1:14">
      <c r="A200" s="134" t="str">
        <f>ADD22E!$AM39</f>
        <v>ADD22E_05_D_PR24</v>
      </c>
      <c r="C200" t="str">
        <f xml:space="preserve"> (LEFT(ADD22E!$B$4, LEN(ADD22E!$B$4)) &amp; " - " &amp; ADD22E!$AJ39 &amp; " - " &amp; ADD22E!$AJ$35)</f>
        <v>Underlying calculations for bespoke performance commitments - Cumulative tonnes CO2e for each price control period   - Lower carbon concrete</v>
      </c>
      <c r="D200" t="str">
        <f>ADD22E!$AK39</f>
        <v>Tonnes</v>
      </c>
      <c r="E200" t="s">
        <v>598</v>
      </c>
      <c r="F200" s="24">
        <f>ADD22E!$AL39</f>
        <v>2</v>
      </c>
      <c r="G200" t="s">
        <v>116</v>
      </c>
      <c r="N200" t="str">
        <f t="shared" si="13"/>
        <v>Underlying calculations for bespoke performance commitments - Cumulative tonnes CO2e for each price control period   - Lower carbon concrete</v>
      </c>
    </row>
    <row r="201" spans="1:14">
      <c r="A201" s="134" t="str">
        <f>ADD22E!$AM40</f>
        <v>ADD22E_05_E_PR24</v>
      </c>
      <c r="C201" t="str">
        <f xml:space="preserve"> (LEFT(ADD22E!$B$4, LEN(ADD22E!$B$4)) &amp; " - " &amp; ADD22E!$AJ40 &amp; " - " &amp; ADD22E!$AJ$35)</f>
        <v>Underlying calculations for bespoke performance commitments - Reduction % from baseline - Lower carbon concrete</v>
      </c>
      <c r="D201" t="str">
        <f>ADD22E!$AK40</f>
        <v>%</v>
      </c>
      <c r="E201" t="s">
        <v>598</v>
      </c>
      <c r="F201" s="24">
        <f>ADD22E!$AL40</f>
        <v>2</v>
      </c>
      <c r="G201" t="s">
        <v>116</v>
      </c>
      <c r="N201" t="str">
        <f t="shared" si="13"/>
        <v>Underlying calculations for bespoke performance commitments - Reduction % from baseline - Lower carbon concrete</v>
      </c>
    </row>
    <row r="202" spans="1:14">
      <c r="A202" s="134" t="str">
        <f>ADD22E!$AM43</f>
        <v>ADD22E_06_A_PR24</v>
      </c>
      <c r="C202" t="str">
        <f xml:space="preserve"> (LEFT(ADD22E!$B$4, LEN(ADD22E!$B$4)) &amp; " - " &amp; ADD22E!$AJ43 &amp; " - " &amp; ADD22E!$AJ$42)</f>
        <v>Underlying calculations for bespoke performance commitments - Total number of properties covered by critical point loggers at year end - Low pressure</v>
      </c>
      <c r="D202" t="str">
        <f>ADD22E!$AK43</f>
        <v>000s</v>
      </c>
      <c r="E202" t="s">
        <v>598</v>
      </c>
      <c r="F202" s="24">
        <f>ADD22E!$AL43</f>
        <v>3</v>
      </c>
      <c r="G202" t="s">
        <v>116</v>
      </c>
      <c r="N202" t="str">
        <f t="shared" si="13"/>
        <v>Underlying calculations for bespoke performance commitments - Total number of properties covered by critical point loggers at year end - Low pressure</v>
      </c>
    </row>
    <row r="203" spans="1:14">
      <c r="A203" s="134" t="str">
        <f>ADD22E!$AM44</f>
        <v>ADD22E_06_B_PR24</v>
      </c>
      <c r="C203" t="str">
        <f xml:space="preserve"> (LEFT(ADD22E!$B$4, LEN(ADD22E!$B$4)) &amp; " - " &amp; ADD22E!$AJ44 &amp; " - " &amp; ADD22E!$AJ$42)</f>
        <v>Underlying calculations for bespoke performance commitments - The total number of properties where low pressure is recorded - Low pressure</v>
      </c>
      <c r="D203" t="str">
        <f>ADD22E!$AK44</f>
        <v>Number</v>
      </c>
      <c r="E203" t="s">
        <v>598</v>
      </c>
      <c r="F203" s="24">
        <f>ADD22E!$AL44</f>
        <v>0</v>
      </c>
      <c r="G203" t="s">
        <v>116</v>
      </c>
      <c r="N203" t="str">
        <f t="shared" si="13"/>
        <v>Underlying calculations for bespoke performance commitments - The total number of properties where low pressure is recorded - Low pressure</v>
      </c>
    </row>
    <row r="204" spans="1:14">
      <c r="A204" s="134" t="str">
        <f>ADD22E!$AM45</f>
        <v>ADD22E_06_C_PR24</v>
      </c>
      <c r="C204" t="str">
        <f xml:space="preserve"> (LEFT(ADD22E!$B$4, LEN(ADD22E!$B$4)) &amp; " - " &amp; ADD22E!$AJ45 &amp; " - " &amp; ADD22E!$AJ$42)</f>
        <v>Underlying calculations for bespoke performance commitments - Minutes of low pressure recorded  - Low pressure</v>
      </c>
      <c r="D204" t="str">
        <f>ADD22E!$AK45</f>
        <v>Minutes</v>
      </c>
      <c r="E204" t="s">
        <v>598</v>
      </c>
      <c r="F204" s="24">
        <f>ADD22E!$AL45</f>
        <v>0</v>
      </c>
      <c r="G204" t="s">
        <v>116</v>
      </c>
      <c r="N204" t="str">
        <f t="shared" si="13"/>
        <v>Underlying calculations for bespoke performance commitments - Minutes of low pressure recorded  - Low pressure</v>
      </c>
    </row>
    <row r="205" spans="1:14">
      <c r="A205" s="134" t="str">
        <f>ADD22E!$AM46</f>
        <v>ADD22E_06_D_PR24</v>
      </c>
      <c r="C205" t="str">
        <f xml:space="preserve"> (LEFT(ADD22E!$B$4, LEN(ADD22E!$B$4)) &amp; " - " &amp; ADD22E!$AJ46 &amp; " - " &amp; ADD22E!$AJ$42)</f>
        <v>Underlying calculations for bespoke performance commitments - Total minutes of low pressure experienced - Low pressure</v>
      </c>
      <c r="D205" t="str">
        <f>ADD22E!$AK46</f>
        <v>Minutes</v>
      </c>
      <c r="E205" t="s">
        <v>598</v>
      </c>
      <c r="F205" s="24">
        <f>ADD22E!$AL46</f>
        <v>0</v>
      </c>
      <c r="G205" t="s">
        <v>116</v>
      </c>
      <c r="N205" t="str">
        <f t="shared" si="13"/>
        <v>Underlying calculations for bespoke performance commitments - Total minutes of low pressure experienced - Low pressure</v>
      </c>
    </row>
    <row r="206" spans="1:14">
      <c r="A206" s="134" t="str">
        <f>ADD22E!$AM47</f>
        <v>ADD22E_06_E_PR24</v>
      </c>
      <c r="C206" t="str">
        <f xml:space="preserve"> (LEFT(ADD22E!$B$4, LEN(ADD22E!$B$4)) &amp; " - " &amp; ADD22E!$AJ47 &amp; " - " &amp; ADD22E!$AJ$42)</f>
        <v>Underlying calculations for bespoke performance commitments - Normalisation constant - Low pressure</v>
      </c>
      <c r="D206" t="str">
        <f>ADD22E!$AK47</f>
        <v>Number</v>
      </c>
      <c r="E206" t="s">
        <v>598</v>
      </c>
      <c r="F206" s="24">
        <f>ADD22E!$AL47</f>
        <v>0</v>
      </c>
      <c r="G206" t="s">
        <v>116</v>
      </c>
      <c r="N206" t="str">
        <f t="shared" si="13"/>
        <v>Underlying calculations for bespoke performance commitments - Normalisation constant - Low pressure</v>
      </c>
    </row>
    <row r="207" spans="1:14">
      <c r="A207" s="134" t="str">
        <f>ADD22E!$AM48</f>
        <v>ADD22E_06_F_PR24</v>
      </c>
      <c r="C207" t="str">
        <f xml:space="preserve"> (LEFT(ADD22E!$B$4, LEN(ADD22E!$B$4)) &amp; " - " &amp; ADD22E!$AJ48 &amp; " - " &amp; ADD22E!$AJ$42)</f>
        <v>Underlying calculations for bespoke performance commitments - The total minutes of low pressure experienced - normalised - Low pressure</v>
      </c>
      <c r="D207" t="str">
        <f>ADD22E!$AK48</f>
        <v>Minutes</v>
      </c>
      <c r="E207" t="s">
        <v>598</v>
      </c>
      <c r="F207" s="24">
        <f>ADD22E!$AL48</f>
        <v>0</v>
      </c>
      <c r="G207" t="s">
        <v>116</v>
      </c>
      <c r="N207" t="str">
        <f t="shared" si="13"/>
        <v>Underlying calculations for bespoke performance commitments - The total minutes of low pressure experienced - normalised - Low pressure</v>
      </c>
    </row>
    <row r="208" spans="1:14">
      <c r="A208" s="134" t="str">
        <f>ADD22E!$AM49</f>
        <v>ADD22E_06_G_PR24</v>
      </c>
      <c r="C208" t="str">
        <f xml:space="preserve"> (LEFT(ADD22E!$B$4, LEN(ADD22E!$B$4)) &amp; " - " &amp; ADD22E!$AJ49 &amp; " - " &amp; ADD22E!$AJ$42)</f>
        <v>Underlying calculations for bespoke performance commitments - Average time of low pressure experienced per property - Low pressure</v>
      </c>
      <c r="D208" t="str">
        <f>ADD22E!$AK49</f>
        <v>Time</v>
      </c>
      <c r="E208" t="s">
        <v>598</v>
      </c>
      <c r="F208" s="24">
        <f>ADD22E!$AL49</f>
        <v>0</v>
      </c>
      <c r="G208" t="s">
        <v>116</v>
      </c>
      <c r="N208" t="str">
        <f t="shared" si="13"/>
        <v>Underlying calculations for bespoke performance commitments - Average time of low pressure experienced per property - Low pressure</v>
      </c>
    </row>
    <row r="209" spans="1:14">
      <c r="A209" s="134" t="str">
        <f>ADD22E!$AM52</f>
        <v>ADD22E_07_A_PR24</v>
      </c>
      <c r="C209" t="str">
        <f xml:space="preserve"> (LEFT(ADD22E!$B$4, LEN(ADD22E!$B$4)) &amp; " - " &amp; ADD22E!$AJ52 &amp; " - " &amp; ADD22E!$AJ$51)</f>
        <v>Underlying calculations for bespoke performance commitments - Number of collaborative projects delivered - Streetworks collaboration</v>
      </c>
      <c r="D209" t="str">
        <f>ADD22E!$AK52</f>
        <v>Number</v>
      </c>
      <c r="E209" t="s">
        <v>598</v>
      </c>
      <c r="F209" s="24">
        <f>ADD22E!$AL52</f>
        <v>0</v>
      </c>
      <c r="G209" t="s">
        <v>116</v>
      </c>
      <c r="N209" t="str">
        <f t="shared" ref="N209:N211" si="14">C209</f>
        <v>Underlying calculations for bespoke performance commitments - Number of collaborative projects delivered - Streetworks collaboration</v>
      </c>
    </row>
    <row r="210" spans="1:14">
      <c r="A210" s="134" t="str">
        <f>ADD22E!$AM55</f>
        <v>ADD22E_08_A_PR24</v>
      </c>
      <c r="C210" t="str">
        <f xml:space="preserve"> (LEFT(ADD22E!$B$4, LEN(ADD22E!$B$4)) &amp; " - " &amp; ADD22E!$AJ55 &amp; " - " &amp; ADD22E!$AJ$54)</f>
        <v>Underlying calculations for bespoke performance commitments - Kgs of phosphorus equivalents removed from Windermere catchment  - Wonderful Windermere</v>
      </c>
      <c r="D210" t="str">
        <f>ADD22E!$AK55</f>
        <v>Kg</v>
      </c>
      <c r="E210" t="s">
        <v>598</v>
      </c>
      <c r="F210" s="24">
        <f>ADD22E!$AL55</f>
        <v>2</v>
      </c>
      <c r="G210" t="s">
        <v>116</v>
      </c>
      <c r="N210" t="str">
        <f t="shared" si="14"/>
        <v>Underlying calculations for bespoke performance commitments - Kgs of phosphorus equivalents removed from Windermere catchment  - Wonderful Windermere</v>
      </c>
    </row>
    <row r="211" spans="1:14">
      <c r="A211" s="134" t="str">
        <f>ADD22E!$AM56</f>
        <v>ADD22E_08_B_PR24</v>
      </c>
      <c r="C211" t="str">
        <f xml:space="preserve"> (LEFT(ADD22E!$B$4, LEN(ADD22E!$B$4)) &amp; " - " &amp; ADD22E!$AJ56 &amp; " - " &amp; ADD22E!$AJ$54)</f>
        <v>Underlying calculations for bespoke performance commitments - Total Kgs of phosphorus equivalents removed from Windermere catchment (cumulative) - Wonderful Windermere</v>
      </c>
      <c r="D211" t="str">
        <f>ADD22E!$AK56</f>
        <v>Kg</v>
      </c>
      <c r="E211" t="s">
        <v>598</v>
      </c>
      <c r="F211" s="24">
        <f>ADD22E!$AL56</f>
        <v>2</v>
      </c>
      <c r="G211" t="s">
        <v>116</v>
      </c>
      <c r="N211" t="str">
        <f t="shared" si="14"/>
        <v>Underlying calculations for bespoke performance commitments - Total Kgs of phosphorus equivalents removed from Windermere catchment (cumulative) - Wonderful Windermere</v>
      </c>
    </row>
  </sheetData>
  <phoneticPr fontId="44" type="noConversion"/>
  <conditionalFormatting sqref="A1:A1048576">
    <cfRule type="duplicateValues" dxfId="4" priority="304"/>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2FA6A-FF37-47E1-A7B1-34EB1968B771}">
  <sheetPr>
    <tabColor indexed="10"/>
  </sheetPr>
  <dimension ref="A1:O28"/>
  <sheetViews>
    <sheetView zoomScale="80" zoomScaleNormal="80" workbookViewId="0">
      <selection activeCell="A2" sqref="A2"/>
    </sheetView>
  </sheetViews>
  <sheetFormatPr defaultColWidth="9" defaultRowHeight="14.25"/>
  <cols>
    <col min="1" max="1" width="24.25" style="134" bestFit="1" customWidth="1"/>
    <col min="2" max="2" width="5.5" style="134" customWidth="1"/>
    <col min="3" max="3" width="141.25" style="134" bestFit="1" customWidth="1"/>
    <col min="4" max="4" width="8.125" style="134" bestFit="1" customWidth="1"/>
    <col min="5" max="5" width="6.375" style="134" bestFit="1" customWidth="1"/>
    <col min="6" max="6" width="5.75" style="134" customWidth="1"/>
    <col min="7" max="7" width="9.875" style="134" bestFit="1" customWidth="1"/>
    <col min="8" max="8" width="2.625" style="134" customWidth="1"/>
    <col min="9" max="10" width="2" style="134" customWidth="1"/>
    <col min="11" max="11" width="1.5" style="134" customWidth="1"/>
    <col min="12" max="12" width="1.25" style="134" customWidth="1"/>
    <col min="13" max="13" width="1.375" style="134" customWidth="1"/>
    <col min="14" max="14" width="107.125" style="134" customWidth="1"/>
    <col min="15" max="15" width="8" style="134" bestFit="1" customWidth="1"/>
    <col min="16" max="16384" width="9" style="134"/>
  </cols>
  <sheetData>
    <row r="1" spans="1:15">
      <c r="A1" s="134" t="s">
        <v>584</v>
      </c>
      <c r="B1" s="134" t="s">
        <v>585</v>
      </c>
      <c r="C1" s="134" t="s">
        <v>586</v>
      </c>
      <c r="D1" s="134" t="s">
        <v>587</v>
      </c>
      <c r="E1" s="134" t="s">
        <v>588</v>
      </c>
      <c r="F1" s="134" t="s">
        <v>101</v>
      </c>
      <c r="G1" s="134" t="s">
        <v>589</v>
      </c>
      <c r="H1" s="134" t="s">
        <v>590</v>
      </c>
      <c r="I1" s="134" t="s">
        <v>591</v>
      </c>
      <c r="J1" s="134" t="s">
        <v>592</v>
      </c>
      <c r="K1" s="134" t="s">
        <v>593</v>
      </c>
      <c r="L1" s="134" t="s">
        <v>594</v>
      </c>
      <c r="M1" s="134" t="s">
        <v>595</v>
      </c>
      <c r="N1" s="134" t="s">
        <v>596</v>
      </c>
      <c r="O1" s="134" t="s">
        <v>597</v>
      </c>
    </row>
    <row r="2" spans="1:15">
      <c r="A2" s="360" t="str">
        <f>ADD23B!AP11</f>
        <v>ADD23B_01_PR24</v>
      </c>
      <c r="C2" s="134" t="str">
        <f xml:space="preserve"> (LEFT(ADD23B!$B$4, LEN(ADD23B!$B$4)) &amp; " - " &amp; ADD23B!$AP$6 )</f>
        <v xml:space="preserve">Outcome performance from base expenditure - Severe water supply interruptions common PC - Performance level </v>
      </c>
      <c r="D2" s="134" t="str">
        <f>ADD23B!AN$11</f>
        <v>Time</v>
      </c>
      <c r="E2" s="134" t="s">
        <v>598</v>
      </c>
      <c r="F2" s="362">
        <f>ADD23B!AO$11</f>
        <v>0</v>
      </c>
      <c r="G2" s="134" t="s">
        <v>116</v>
      </c>
      <c r="N2" s="134" t="str">
        <f t="shared" ref="N2" si="0">C2</f>
        <v xml:space="preserve">Outcome performance from base expenditure - Severe water supply interruptions common PC - Performance level </v>
      </c>
    </row>
    <row r="3" spans="1:15">
      <c r="A3" s="359" t="str">
        <f>ADD23C!AV11</f>
        <v>ADD23C_01_PR24</v>
      </c>
      <c r="C3" s="134" t="str">
        <f xml:space="preserve"> (LEFT(ADD23C!$B$4, LEN(ADD23C!$B$4)) &amp; " - " &amp; ADD23C!$AV$6)</f>
        <v xml:space="preserve">Outcome performance from enhancement expenditure - Severe water supply interruptions common PC - Performance level </v>
      </c>
      <c r="D3" s="362" t="str">
        <f>ADD23C!AT$11</f>
        <v>Time</v>
      </c>
      <c r="E3" s="134" t="s">
        <v>598</v>
      </c>
      <c r="F3" s="362">
        <f>ADD23C!AU$11</f>
        <v>0</v>
      </c>
      <c r="G3" s="134" t="s">
        <v>116</v>
      </c>
      <c r="N3" s="134" t="str">
        <f t="shared" ref="N3:N28" si="1">C3</f>
        <v xml:space="preserve">Outcome performance from enhancement expenditure - Severe water supply interruptions common PC - Performance level </v>
      </c>
    </row>
    <row r="4" spans="1:15">
      <c r="A4" s="134" t="str">
        <f>ADD23D!AM9</f>
        <v>ADD23D_61_PR24</v>
      </c>
      <c r="C4" s="134" t="str">
        <f xml:space="preserve"> (LEFT(ADD23D!$B$4, LEN(ADD23D!$B$4)) &amp; " - " &amp; ADD23D!$AJ9)</f>
        <v>Underlying calculations for severe water supply interruptions common PC - Impact of supply interruptions of &gt;=12 hours - all incidents</v>
      </c>
      <c r="D4" s="134" t="str">
        <f>ADD23D!AK9</f>
        <v>Minutes</v>
      </c>
      <c r="E4" s="134" t="s">
        <v>598</v>
      </c>
      <c r="F4" s="362">
        <f>ADD23D!AL9</f>
        <v>0</v>
      </c>
      <c r="G4" s="134" t="s">
        <v>116</v>
      </c>
      <c r="N4" s="134" t="str">
        <f t="shared" si="1"/>
        <v>Underlying calculations for severe water supply interruptions common PC - Impact of supply interruptions of &gt;=12 hours - all incidents</v>
      </c>
    </row>
    <row r="5" spans="1:15">
      <c r="A5" s="134" t="str">
        <f>ADD23D!AM10</f>
        <v>ADD23D_62_PR24</v>
      </c>
      <c r="C5" s="134" t="str">
        <f xml:space="preserve"> (LEFT(ADD23D!$B$4, LEN(ADD23D!$B$4)) &amp; " - " &amp; ADD23D!$AJ10)</f>
        <v>Underlying calculations for severe water supply interruptions common PC - Normalisation constant</v>
      </c>
      <c r="D5" s="134" t="str">
        <f>ADD23D!AK10</f>
        <v>Number</v>
      </c>
      <c r="E5" s="134" t="s">
        <v>598</v>
      </c>
      <c r="F5" s="362">
        <f>ADD23D!AL10</f>
        <v>0</v>
      </c>
      <c r="G5" s="134" t="s">
        <v>116</v>
      </c>
      <c r="N5" s="134" t="str">
        <f t="shared" si="1"/>
        <v>Underlying calculations for severe water supply interruptions common PC - Normalisation constant</v>
      </c>
    </row>
    <row r="6" spans="1:15">
      <c r="A6" s="134" t="str">
        <f>ADD23D!AM11</f>
        <v>ADD23D_63_PR24</v>
      </c>
      <c r="C6" s="134" t="str">
        <f xml:space="preserve"> (LEFT(ADD23D!$B$4, LEN(ADD23D!$B$4)) &amp; " - " &amp; ADD23D!$AJ11)</f>
        <v>Underlying calculations for severe water supply interruptions common PC - Impact of supply interruptions of &gt;=12 hours - all incidents - normalised</v>
      </c>
      <c r="D6" s="134" t="str">
        <f>ADD23D!AK11</f>
        <v>Minutes</v>
      </c>
      <c r="E6" s="134" t="s">
        <v>598</v>
      </c>
      <c r="F6" s="362">
        <f>ADD23D!AL11</f>
        <v>0</v>
      </c>
      <c r="G6" s="134" t="s">
        <v>116</v>
      </c>
      <c r="N6" s="134" t="str">
        <f t="shared" si="1"/>
        <v>Underlying calculations for severe water supply interruptions common PC - Impact of supply interruptions of &gt;=12 hours - all incidents - normalised</v>
      </c>
    </row>
    <row r="7" spans="1:15">
      <c r="A7" s="134" t="str">
        <f>ADD23D!AM12</f>
        <v>ADD23D_64_PR24</v>
      </c>
      <c r="C7" s="134" t="str">
        <f xml:space="preserve"> (LEFT(ADD23D!$B$4, LEN(ADD23D!$B$4)) &amp; " - " &amp; ADD23D!$AJ12)</f>
        <v>Underlying calculations for severe water supply interruptions common PC - Total number of properties whose supply was interrupted &gt;= 12 hours - all incidents</v>
      </c>
      <c r="D7" s="134" t="str">
        <f>ADD23D!AK12</f>
        <v>Number</v>
      </c>
      <c r="E7" s="134" t="s">
        <v>598</v>
      </c>
      <c r="F7" s="362">
        <f>ADD23D!AL12</f>
        <v>0</v>
      </c>
      <c r="G7" s="134" t="s">
        <v>116</v>
      </c>
      <c r="N7" s="134" t="str">
        <f t="shared" si="1"/>
        <v>Underlying calculations for severe water supply interruptions common PC - Total number of properties whose supply was interrupted &gt;= 12 hours - all incidents</v>
      </c>
    </row>
    <row r="8" spans="1:15">
      <c r="A8" s="134" t="str">
        <f>ADD23D!AM13</f>
        <v>ADD23D_65_PR24</v>
      </c>
      <c r="C8" s="134" t="str">
        <f xml:space="preserve"> (LEFT(ADD23D!$B$4, LEN(ADD23D!$B$4)) &amp; " - " &amp; ADD23D!$AJ13)</f>
        <v>Underlying calculations for severe water supply interruptions common PC - Average number of minutes lost per property</v>
      </c>
      <c r="D8" s="134" t="str">
        <f>ADD23D!AK13</f>
        <v>Time</v>
      </c>
      <c r="E8" s="134" t="s">
        <v>598</v>
      </c>
      <c r="F8" s="362">
        <f>ADD23D!AL13</f>
        <v>0</v>
      </c>
      <c r="G8" s="134" t="s">
        <v>116</v>
      </c>
      <c r="N8" s="134" t="str">
        <f t="shared" si="1"/>
        <v>Underlying calculations for severe water supply interruptions common PC - Average number of minutes lost per property</v>
      </c>
    </row>
    <row r="9" spans="1:15">
      <c r="A9" s="359" t="str">
        <f>ADD23E!AN$12</f>
        <v>ADD23E_01WR_PR24</v>
      </c>
      <c r="C9" s="134" t="str">
        <f xml:space="preserve"> (LEFT(ADD23E!$B$4, LEN(ADD23E!$B$4)) &amp; " - " &amp; ADD23E!$AN$6 &amp; " - " &amp;ADD23E!AN$7&amp; " - " &amp; ADD23E!$AK$12)</f>
        <v>Outcome performance - ODIs (financial) - Price control allocation - Water resources - Severe water supply interruptions </v>
      </c>
      <c r="D9" s="134" t="str">
        <f>ADD23E!AN$8</f>
        <v>%</v>
      </c>
      <c r="E9" s="134" t="s">
        <v>598</v>
      </c>
      <c r="F9" s="134">
        <f>ADD23E!AN$9</f>
        <v>2</v>
      </c>
      <c r="G9" s="134" t="s">
        <v>116</v>
      </c>
      <c r="N9" s="134" t="str">
        <f t="shared" si="1"/>
        <v>Outcome performance - ODIs (financial) - Price control allocation - Water resources - Severe water supply interruptions </v>
      </c>
    </row>
    <row r="10" spans="1:15">
      <c r="A10" s="359" t="str">
        <f>ADD23E!AO$12</f>
        <v>ADD23E_01WNP_PR24</v>
      </c>
      <c r="C10" s="134" t="str">
        <f xml:space="preserve"> (LEFT(ADD23E!$B$4, LEN(ADD23E!$B$4)) &amp; " - " &amp; ADD23E!$AN$6 &amp; " - " &amp;ADD23E!AO$7&amp; " - " &amp; ADD23E!$AK$12)</f>
        <v>Outcome performance - ODIs (financial) - Price control allocation - Water network plus - Severe water supply interruptions </v>
      </c>
      <c r="D10" s="134" t="str">
        <f>ADD23E!AO$8</f>
        <v>%</v>
      </c>
      <c r="E10" s="134" t="s">
        <v>598</v>
      </c>
      <c r="F10" s="134">
        <f>ADD23E!AO$9</f>
        <v>2</v>
      </c>
      <c r="G10" s="134" t="s">
        <v>116</v>
      </c>
      <c r="N10" s="134" t="str">
        <f t="shared" si="1"/>
        <v>Outcome performance - ODIs (financial) - Price control allocation - Water network plus - Severe water supply interruptions </v>
      </c>
    </row>
    <row r="11" spans="1:15">
      <c r="A11" s="359" t="str">
        <f>ADD23E!AP$12</f>
        <v>ADD23E_01WWNP_PR24</v>
      </c>
      <c r="C11" s="134" t="str">
        <f xml:space="preserve"> (LEFT(ADD23E!$B$4, LEN(ADD23E!$B$4)) &amp; " - " &amp; ADD23E!$AN$6 &amp; " - " &amp;ADD23E!AP$7&amp; " - " &amp; ADD23E!$AK$12)</f>
        <v>Outcome performance - ODIs (financial) - Price control allocation - Wastewater network plus - Severe water supply interruptions </v>
      </c>
      <c r="D11" s="134" t="str">
        <f>ADD23E!AP$8</f>
        <v>%</v>
      </c>
      <c r="E11" s="134" t="s">
        <v>598</v>
      </c>
      <c r="F11" s="134">
        <f>ADD23E!AP$9</f>
        <v>2</v>
      </c>
      <c r="G11" s="134" t="s">
        <v>116</v>
      </c>
      <c r="N11" s="134" t="str">
        <f t="shared" si="1"/>
        <v>Outcome performance - ODIs (financial) - Price control allocation - Wastewater network plus - Severe water supply interruptions </v>
      </c>
    </row>
    <row r="12" spans="1:15">
      <c r="A12" s="359" t="str">
        <f>ADD23E!AQ$12</f>
        <v>ADD23E_01BIO_PR24</v>
      </c>
      <c r="C12" s="134" t="str">
        <f xml:space="preserve"> (LEFT(ADD23E!$B$4, LEN(ADD23E!$B$4)) &amp; " - " &amp; ADD23E!$AN$6 &amp; " - " &amp;ADD23E!AQ$7&amp; " - " &amp; ADD23E!$AK$12)</f>
        <v>Outcome performance - ODIs (financial) - Price control allocation - Bioresources - Severe water supply interruptions </v>
      </c>
      <c r="D12" s="134" t="str">
        <f>ADD23E!AQ$8</f>
        <v>%</v>
      </c>
      <c r="E12" s="134" t="s">
        <v>598</v>
      </c>
      <c r="F12" s="134">
        <f>ADD23E!AQ$9</f>
        <v>2</v>
      </c>
      <c r="G12" s="134" t="s">
        <v>116</v>
      </c>
      <c r="N12" s="134" t="str">
        <f t="shared" si="1"/>
        <v>Outcome performance - ODIs (financial) - Price control allocation - Bioresources - Severe water supply interruptions </v>
      </c>
    </row>
    <row r="13" spans="1:15">
      <c r="A13" s="359" t="str">
        <f>ADD23E!AR$12</f>
        <v>ADD23E_01RR_PR24</v>
      </c>
      <c r="C13" s="134" t="str">
        <f xml:space="preserve"> (LEFT(ADD23E!$B$4, LEN(ADD23E!$B$4)) &amp; " - " &amp; ADD23E!$AN$6 &amp; " - " &amp;ADD23E!AR$7&amp; " - " &amp; ADD23E!$AK$12)</f>
        <v>Outcome performance - ODIs (financial) - Price control allocation - Residential retail - Severe water supply interruptions </v>
      </c>
      <c r="D13" s="134" t="str">
        <f>ADD23E!AR$8</f>
        <v>%</v>
      </c>
      <c r="E13" s="134" t="s">
        <v>598</v>
      </c>
      <c r="F13" s="134">
        <f>ADD23E!AR$9</f>
        <v>2</v>
      </c>
      <c r="G13" s="134" t="s">
        <v>116</v>
      </c>
      <c r="N13" s="134" t="str">
        <f t="shared" si="1"/>
        <v>Outcome performance - ODIs (financial) - Price control allocation - Residential retail - Severe water supply interruptions </v>
      </c>
    </row>
    <row r="14" spans="1:15">
      <c r="A14" s="359" t="str">
        <f>ADD23E!AS$12</f>
        <v>ADD23E_01BR_PR24</v>
      </c>
      <c r="C14" s="134" t="str">
        <f xml:space="preserve"> (LEFT(ADD23E!$B$4, LEN(ADD23E!$B$4)) &amp; " - " &amp; ADD23E!$AN$6 &amp; " - " &amp;ADD23E!AS$7&amp; " - " &amp; ADD23E!$AK$12)</f>
        <v>Outcome performance - ODIs (financial) - Price control allocation - Business retail - Severe water supply interruptions </v>
      </c>
      <c r="D14" s="134" t="str">
        <f>ADD23E!AS$8</f>
        <v>%</v>
      </c>
      <c r="E14" s="134" t="s">
        <v>598</v>
      </c>
      <c r="F14" s="134">
        <f>ADD23E!AS$9</f>
        <v>2</v>
      </c>
      <c r="G14" s="134" t="s">
        <v>116</v>
      </c>
      <c r="N14" s="134" t="str">
        <f t="shared" si="1"/>
        <v>Outcome performance - ODIs (financial) - Price control allocation - Business retail - Severe water supply interruptions </v>
      </c>
    </row>
    <row r="15" spans="1:15">
      <c r="A15" s="359" t="str">
        <f>ADD23E!AT$12</f>
        <v>ADD23E_01AC1_PR24</v>
      </c>
      <c r="C15" s="134" t="str">
        <f xml:space="preserve"> (LEFT(ADD23E!$B$4, LEN(ADD23E!$B$4)) &amp; " - " &amp; ADD23E!$AN$6 &amp; " - " &amp;ADD23E!AT$7&amp; " - " &amp; ADD23E!$AK$12)</f>
        <v>Outcome performance - ODIs (financial) - Price control allocation - Additional control 1 - Severe water supply interruptions </v>
      </c>
      <c r="D15" s="134" t="str">
        <f>ADD23E!AT$8</f>
        <v>%</v>
      </c>
      <c r="E15" s="134" t="s">
        <v>598</v>
      </c>
      <c r="F15" s="134">
        <f>ADD23E!AT$9</f>
        <v>2</v>
      </c>
      <c r="G15" s="134" t="s">
        <v>116</v>
      </c>
      <c r="N15" s="134" t="str">
        <f t="shared" si="1"/>
        <v>Outcome performance - ODIs (financial) - Price control allocation - Additional control 1 - Severe water supply interruptions </v>
      </c>
    </row>
    <row r="16" spans="1:15">
      <c r="A16" s="359" t="str">
        <f>ADD23E!AU$12</f>
        <v>ADD23E_01AC2_PR24</v>
      </c>
      <c r="C16" s="134" t="str">
        <f xml:space="preserve"> (LEFT(ADD23E!$B$4, LEN(ADD23E!$B$4)) &amp; " - " &amp; ADD23E!$AN$6 &amp; " - " &amp;ADD23E!AU$7&amp; " - " &amp; ADD23E!$AK$12)</f>
        <v>Outcome performance - ODIs (financial) - Price control allocation - Additional control 2 - Severe water supply interruptions </v>
      </c>
      <c r="D16" s="134" t="str">
        <f>ADD23E!AU$8</f>
        <v>%</v>
      </c>
      <c r="E16" s="134" t="s">
        <v>598</v>
      </c>
      <c r="F16" s="134">
        <f>ADD23E!AU$9</f>
        <v>2</v>
      </c>
      <c r="G16" s="134" t="s">
        <v>116</v>
      </c>
      <c r="N16" s="134" t="str">
        <f t="shared" si="1"/>
        <v>Outcome performance - ODIs (financial) - Price control allocation - Additional control 2 - Severe water supply interruptions </v>
      </c>
    </row>
    <row r="17" spans="1:14">
      <c r="A17" s="359" t="str">
        <f>ADD23E!AV$12</f>
        <v>ADD23E_01TOT_PR24</v>
      </c>
      <c r="C17" s="134" t="str">
        <f xml:space="preserve"> (LEFT(ADD23E!$B$4, LEN(ADD23E!$B$4)) &amp; " - " &amp; ADD23E!$AN$6 &amp; " - " &amp;ADD23E!AV$7&amp; " - " &amp; ADD23E!$AK$12)</f>
        <v>Outcome performance - ODIs (financial) - Price control allocation - Total - Severe water supply interruptions </v>
      </c>
      <c r="D17" s="134" t="str">
        <f>ADD23E!AV$8</f>
        <v>%</v>
      </c>
      <c r="E17" s="134" t="s">
        <v>598</v>
      </c>
      <c r="F17" s="134">
        <f>ADD23E!AV$9</f>
        <v>2</v>
      </c>
      <c r="G17" s="134" t="s">
        <v>116</v>
      </c>
      <c r="N17" s="134" t="str">
        <f t="shared" si="1"/>
        <v>Outcome performance - ODIs (financial) - Price control allocation - Total - Severe water supply interruptions </v>
      </c>
    </row>
    <row r="18" spans="1:14">
      <c r="A18" s="359" t="str">
        <f>ADD23E!AX$12</f>
        <v>ADD23E_01MBE_PR24</v>
      </c>
      <c r="C18" s="134" t="str">
        <f xml:space="preserve"> (LEFT(ADD23E!$B$4, LEN(ADD23E!$B$4)) &amp; " - " &amp; ADD23E!AX$6 &amp; " - " &amp; ADD23E!$AK$12)</f>
        <v>Outcome performance - ODIs (financial) - Marginal benefits (£m) - Severe water supply interruptions </v>
      </c>
      <c r="D18" s="134" t="str">
        <f>ADD23E!AX$8</f>
        <v>£m</v>
      </c>
      <c r="E18" s="134" t="s">
        <v>598</v>
      </c>
      <c r="F18" s="134">
        <f>ADD23E!AX$9</f>
        <v>6</v>
      </c>
      <c r="G18" s="134" t="s">
        <v>116</v>
      </c>
      <c r="N18" s="134" t="str">
        <f t="shared" si="1"/>
        <v>Outcome performance - ODIs (financial) - Marginal benefits (£m) - Severe water supply interruptions </v>
      </c>
    </row>
    <row r="19" spans="1:14">
      <c r="A19" s="359" t="str">
        <f>ADD23E!AY$12</f>
        <v>ADD23E_01BSF_PR24</v>
      </c>
      <c r="C19" s="134" t="str">
        <f xml:space="preserve"> (LEFT(ADD23E!$B$4, LEN(ADD23E!$B$4)) &amp; " - " &amp; ADD23E!AY$6 &amp; " - " &amp; ADD23E!$AK$12)</f>
        <v>Outcome performance - ODIs (financial) - Benefit sharing factor (%) - Severe water supply interruptions </v>
      </c>
      <c r="D19" s="134" t="str">
        <f>ADD23E!AY$8</f>
        <v>%</v>
      </c>
      <c r="E19" s="134" t="s">
        <v>598</v>
      </c>
      <c r="F19" s="134">
        <f>ADD23E!AY$9</f>
        <v>2</v>
      </c>
      <c r="G19" s="134" t="s">
        <v>116</v>
      </c>
      <c r="N19" s="134" t="str">
        <f t="shared" si="1"/>
        <v>Outcome performance - ODIs (financial) - Benefit sharing factor (%) - Severe water supply interruptions </v>
      </c>
    </row>
    <row r="20" spans="1:14">
      <c r="A20" s="359" t="str">
        <f>ADD23E!AZ$12</f>
        <v>ADD23E_01SOR_PR24</v>
      </c>
      <c r="C20" s="134" t="str">
        <f xml:space="preserve"> (LEFT(ADD23E!$B$4, LEN(ADD23E!$B$4)) &amp; " - " &amp; ADD23E!AZ$6 &amp; " - " &amp; ADD23E!$AK$12)</f>
        <v>Outcome performance - ODIs (financial) - Standard outperformance rate (£m) - Severe water supply interruptions </v>
      </c>
      <c r="D20" s="134" t="str">
        <f>ADD23E!AZ$8</f>
        <v>£m</v>
      </c>
      <c r="E20" s="134" t="s">
        <v>598</v>
      </c>
      <c r="F20" s="134">
        <f>ADD23E!AZ$9</f>
        <v>6</v>
      </c>
      <c r="G20" s="134" t="s">
        <v>116</v>
      </c>
      <c r="N20" s="134" t="str">
        <f t="shared" si="1"/>
        <v>Outcome performance - ODIs (financial) - Standard outperformance rate (£m) - Severe water supply interruptions </v>
      </c>
    </row>
    <row r="21" spans="1:14">
      <c r="A21" s="359" t="str">
        <f>ADD23E!BA$12</f>
        <v>ADD23E_01SUR_PR24</v>
      </c>
      <c r="C21" s="134" t="str">
        <f xml:space="preserve"> (LEFT(ADD23E!$B$4, LEN(ADD23E!$B$4)) &amp; " - " &amp; ADD23E!BA$6 &amp; " - " &amp; ADD23E!$AK$12)</f>
        <v>Outcome performance - ODIs (financial) - Standard underperformance rate (£m) - Severe water supply interruptions </v>
      </c>
      <c r="D21" s="134" t="str">
        <f>ADD23E!BA$8</f>
        <v>£m</v>
      </c>
      <c r="E21" s="134" t="s">
        <v>598</v>
      </c>
      <c r="F21" s="134">
        <f>ADD23E!BA$9</f>
        <v>6</v>
      </c>
      <c r="G21" s="134" t="s">
        <v>116</v>
      </c>
      <c r="N21" s="134" t="str">
        <f t="shared" si="1"/>
        <v>Outcome performance - ODIs (financial) - Standard underperformance rate (£m) - Severe water supply interruptions </v>
      </c>
    </row>
    <row r="22" spans="1:14">
      <c r="A22" s="359" t="str">
        <f>ADD23E!BB$12</f>
        <v>ADD23E_01EOT_PR24</v>
      </c>
      <c r="C22" s="134" t="str">
        <f xml:space="preserve"> (LEFT(ADD23E!$B$4, LEN(ADD23E!$B$4)) &amp; " - " &amp; ADD23E!BB$6 &amp; " - " &amp; ADD23E!$AK$12)</f>
        <v>Outcome performance - ODIs (financial) - Enhanced outperformance thresholds (where relevant) - Severe water supply interruptions </v>
      </c>
      <c r="D22" s="134" t="str">
        <f>ADD23E!BB$8</f>
        <v>Number</v>
      </c>
      <c r="E22" s="134" t="s">
        <v>598</v>
      </c>
      <c r="F22" s="134">
        <f>ADD23E!BB$9</f>
        <v>3</v>
      </c>
      <c r="G22" s="134" t="s">
        <v>116</v>
      </c>
      <c r="N22" s="134" t="str">
        <f t="shared" si="1"/>
        <v>Outcome performance - ODIs (financial) - Enhanced outperformance thresholds (where relevant) - Severe water supply interruptions </v>
      </c>
    </row>
    <row r="23" spans="1:14">
      <c r="A23" s="359" t="str">
        <f>ADD23E!BH$12</f>
        <v>ADD23E_01ODITY_PR24</v>
      </c>
      <c r="C23" s="134" t="str">
        <f xml:space="preserve"> (LEFT(ADD23E!$B$4, LEN(ADD23E!$B$4)) &amp; " - " &amp; ADD23E!BH$6 &amp; " - " &amp; ADD23E!$AK$12)</f>
        <v>Outcome performance - ODIs (financial) - ODI type - Severe water supply interruptions </v>
      </c>
      <c r="D23" s="134" t="str">
        <f>ADD23E!BH$8</f>
        <v>Text</v>
      </c>
      <c r="E23" s="134" t="s">
        <v>598</v>
      </c>
      <c r="F23" s="134">
        <f>ADD23E!BH$9</f>
        <v>0</v>
      </c>
      <c r="G23" s="134" t="s">
        <v>116</v>
      </c>
      <c r="N23" s="134" t="str">
        <f t="shared" si="1"/>
        <v>Outcome performance - ODIs (financial) - ODI type - Severe water supply interruptions </v>
      </c>
    </row>
    <row r="24" spans="1:14">
      <c r="A24" s="359" t="str">
        <f>ADD23E!BI$12</f>
        <v>ADD23E_01ODIF_PR24</v>
      </c>
      <c r="C24" s="134" t="str">
        <f xml:space="preserve"> (LEFT(ADD23E!$B$4, LEN(ADD23E!$B$4)) &amp; " - " &amp; ADD23E!BI$6 &amp; " - " &amp; ADD23E!$AK$12)</f>
        <v>Outcome performance - ODIs (financial) - ODI form - Severe water supply interruptions </v>
      </c>
      <c r="D24" s="134" t="str">
        <f>ADD23E!BI$8</f>
        <v>Text</v>
      </c>
      <c r="E24" s="134" t="s">
        <v>598</v>
      </c>
      <c r="F24" s="134">
        <f>ADD23E!BI$9</f>
        <v>0</v>
      </c>
      <c r="G24" s="134" t="s">
        <v>116</v>
      </c>
      <c r="N24" s="134" t="str">
        <f t="shared" si="1"/>
        <v>Outcome performance - ODIs (financial) - ODI form - Severe water supply interruptions </v>
      </c>
    </row>
    <row r="25" spans="1:14">
      <c r="A25" s="359" t="str">
        <f>ADD23E!BJ$12</f>
        <v>ADD23E_01ODITI_PR24</v>
      </c>
      <c r="C25" s="134" t="str">
        <f xml:space="preserve"> (LEFT(ADD23E!$B$4, LEN(ADD23E!$B$4)) &amp; " - " &amp; ADD23E!BJ$6 &amp; " - " &amp; ADD23E!$AK$12)</f>
        <v>Outcome performance - ODIs (financial) - ODI timing - Severe water supply interruptions </v>
      </c>
      <c r="D25" s="134" t="str">
        <f>ADD23E!BJ$8</f>
        <v>Text</v>
      </c>
      <c r="E25" s="134" t="s">
        <v>598</v>
      </c>
      <c r="F25" s="134">
        <f>ADD23E!BJ$9</f>
        <v>0</v>
      </c>
      <c r="G25" s="134" t="s">
        <v>116</v>
      </c>
      <c r="N25" s="134" t="str">
        <f t="shared" si="1"/>
        <v>Outcome performance - ODIs (financial) - ODI timing - Severe water supply interruptions </v>
      </c>
    </row>
    <row r="26" spans="1:14">
      <c r="A26" s="359" t="str">
        <f>ADD23E!BK$12</f>
        <v>ADD23E_01DP_PR24</v>
      </c>
      <c r="C26" s="134" t="str">
        <f xml:space="preserve"> (LEFT(ADD23E!$B$4, LEN(ADD23E!$B$4)) &amp; " - " &amp; ADD23E!BK$6 &amp; " - " &amp; ADD23E!$AK$12)</f>
        <v>Outcome performance - ODIs (financial) - Decimal places - Severe water supply interruptions </v>
      </c>
      <c r="D26" s="134" t="str">
        <f>ADD23E!BK$8</f>
        <v>Number</v>
      </c>
      <c r="E26" s="134" t="s">
        <v>598</v>
      </c>
      <c r="F26" s="134">
        <f>ADD23E!BK$9</f>
        <v>0</v>
      </c>
      <c r="G26" s="134" t="s">
        <v>116</v>
      </c>
      <c r="N26" s="134" t="str">
        <f t="shared" si="1"/>
        <v>Outcome performance - ODIs (financial) - Decimal places - Severe water supply interruptions </v>
      </c>
    </row>
    <row r="27" spans="1:14">
      <c r="A27" s="359" t="str">
        <f>ADD23E!BL$12</f>
        <v>ADD23E_01DIR_PR24</v>
      </c>
      <c r="C27" s="134" t="str">
        <f xml:space="preserve"> (LEFT(ADD23E!$B$4, LEN(ADD23E!$B$4)) &amp; " - " &amp; ADD23E!BL$6 &amp; " - " &amp; ADD23E!$AK$12)</f>
        <v>Outcome performance - ODIs (financial) - Direction of improving performance - Severe water supply interruptions </v>
      </c>
      <c r="D27" s="134" t="str">
        <f>ADD23E!BL$8</f>
        <v>Text</v>
      </c>
      <c r="E27" s="134" t="s">
        <v>598</v>
      </c>
      <c r="F27" s="134">
        <f>ADD23E!BL$9</f>
        <v>0</v>
      </c>
      <c r="G27" s="134" t="s">
        <v>116</v>
      </c>
      <c r="N27" s="134" t="str">
        <f t="shared" si="1"/>
        <v>Outcome performance - ODIs (financial) - Direction of improving performance - Severe water supply interruptions </v>
      </c>
    </row>
    <row r="28" spans="1:14">
      <c r="A28" s="359" t="str">
        <f>ADD23E!BM$12</f>
        <v>ADD23E_01TYPE_PR24</v>
      </c>
      <c r="C28" s="134" t="str">
        <f xml:space="preserve"> (LEFT(ADD23E!$B$4, LEN(ADD23E!$B$4)) &amp; " - " &amp; ADD23E!BM$6 &amp; " - " &amp; ADD23E!$AK$12)</f>
        <v>Outcome performance - ODIs (financial) - Common or bespoke PC - Severe water supply interruptions </v>
      </c>
      <c r="D28" s="134" t="str">
        <f>ADD23E!BM$8</f>
        <v>Text</v>
      </c>
      <c r="E28" s="134" t="s">
        <v>598</v>
      </c>
      <c r="F28" s="134">
        <f>ADD23E!BM$9</f>
        <v>0</v>
      </c>
      <c r="G28" s="134" t="s">
        <v>116</v>
      </c>
      <c r="N28" s="134" t="str">
        <f t="shared" si="1"/>
        <v>Outcome performance - ODIs (financial) - Common or bespoke PC - Severe water supply interruptions </v>
      </c>
    </row>
  </sheetData>
  <phoneticPr fontId="44" type="noConversion"/>
  <conditionalFormatting sqref="A1:A1048576">
    <cfRule type="duplicateValues" dxfId="3" priority="1"/>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3">
    <tabColor indexed="10"/>
  </sheetPr>
  <dimension ref="A2:AD213"/>
  <sheetViews>
    <sheetView zoomScale="57" zoomScaleNormal="70" workbookViewId="0">
      <selection activeCell="G9" sqref="G9"/>
    </sheetView>
  </sheetViews>
  <sheetFormatPr defaultRowHeight="14.25"/>
  <cols>
    <col min="1" max="1" width="8.125" bestFit="1" customWidth="1"/>
    <col min="2" max="2" width="25.625" style="190" bestFit="1" customWidth="1"/>
    <col min="3" max="3" width="129.625" customWidth="1"/>
    <col min="4" max="4" width="12.375" bestFit="1" customWidth="1"/>
    <col min="5" max="5" width="17.75" customWidth="1"/>
    <col min="6" max="6" width="17.5" customWidth="1"/>
    <col min="7" max="7" width="7.875" bestFit="1" customWidth="1"/>
    <col min="8" max="16" width="7.625" bestFit="1" customWidth="1"/>
    <col min="17" max="30" width="8.75" bestFit="1" customWidth="1"/>
  </cols>
  <sheetData>
    <row r="2" spans="1:30">
      <c r="A2" t="s">
        <v>31</v>
      </c>
      <c r="B2" s="190" t="s">
        <v>599</v>
      </c>
      <c r="C2" t="s">
        <v>600</v>
      </c>
      <c r="D2" t="s">
        <v>587</v>
      </c>
      <c r="E2" t="s">
        <v>601</v>
      </c>
      <c r="F2" t="s">
        <v>408</v>
      </c>
      <c r="G2" t="s">
        <v>105</v>
      </c>
      <c r="H2" t="s">
        <v>106</v>
      </c>
      <c r="I2" t="s">
        <v>107</v>
      </c>
      <c r="J2" t="s">
        <v>108</v>
      </c>
      <c r="K2" t="s">
        <v>109</v>
      </c>
      <c r="L2" t="s">
        <v>110</v>
      </c>
      <c r="M2" t="s">
        <v>111</v>
      </c>
      <c r="N2" t="s">
        <v>112</v>
      </c>
      <c r="O2" t="s">
        <v>113</v>
      </c>
      <c r="P2" t="s">
        <v>114</v>
      </c>
      <c r="Q2" t="s">
        <v>115</v>
      </c>
      <c r="R2" t="s">
        <v>116</v>
      </c>
      <c r="S2" t="s">
        <v>117</v>
      </c>
      <c r="T2" t="s">
        <v>118</v>
      </c>
      <c r="U2" t="s">
        <v>119</v>
      </c>
      <c r="V2" t="s">
        <v>120</v>
      </c>
      <c r="W2" t="s">
        <v>121</v>
      </c>
      <c r="X2" t="s">
        <v>122</v>
      </c>
      <c r="Y2" t="s">
        <v>123</v>
      </c>
      <c r="Z2" t="s">
        <v>124</v>
      </c>
      <c r="AA2" t="s">
        <v>125</v>
      </c>
      <c r="AB2" t="s">
        <v>126</v>
      </c>
      <c r="AC2" t="s">
        <v>127</v>
      </c>
      <c r="AD2" t="s">
        <v>128</v>
      </c>
    </row>
    <row r="4" spans="1:30" ht="15.75" customHeight="1">
      <c r="B4" s="212" t="str">
        <f>Dict_ADD22!A2</f>
        <v>ADD22B_01_PR24</v>
      </c>
      <c r="C4" s="212" t="str">
        <f>Dict_ADD22!C2</f>
        <v>Outcome performance from base expenditure - Bespoke performance commitments - Performance level  - Capital carbon</v>
      </c>
      <c r="D4" s="212" t="str">
        <f>Dict_ADD22!D2</f>
        <v>%</v>
      </c>
      <c r="E4" t="s">
        <v>602</v>
      </c>
      <c r="G4" t="str">
        <f>IF(ISBLANK(ADD22B!G11),"##BLANK",ADD22B!G11)</f>
        <v>##BLANK</v>
      </c>
      <c r="H4" t="str">
        <f>IF(ISBLANK(ADD22B!H11),"##BLANK",ADD22B!H11)</f>
        <v>##BLANK</v>
      </c>
      <c r="I4" t="str">
        <f>IF(ISBLANK(ADD22B!I11),"##BLANK",ADD22B!I11)</f>
        <v>##BLANK</v>
      </c>
      <c r="J4" t="str">
        <f>IF(ISBLANK(ADD22B!J11),"##BLANK",ADD22B!J11)</f>
        <v>##BLANK</v>
      </c>
      <c r="K4" t="str">
        <f>IF(ISBLANK(ADD22B!K11),"##BLANK",ADD22B!K11)</f>
        <v>##BLANK</v>
      </c>
      <c r="L4" t="str">
        <f>IF(ISBLANK(ADD22B!L11),"##BLANK",ADD22B!L11)</f>
        <v>##BLANK</v>
      </c>
      <c r="M4" t="str">
        <f>IF(ISBLANK(ADD22B!M11),"##BLANK",ADD22B!M11)</f>
        <v>##BLANK</v>
      </c>
      <c r="N4" t="str">
        <f>IF(ISBLANK(ADD22B!N11),"##BLANK",ADD22B!N11)</f>
        <v>##BLANK</v>
      </c>
      <c r="O4" t="str">
        <f>IF(ISBLANK(ADD22B!O11),"##BLANK",ADD22B!O11)</f>
        <v>##BLANK</v>
      </c>
      <c r="P4" t="str">
        <f>IF(ISBLANK(ADD22B!P11),"##BLANK",ADD22B!P11)</f>
        <v>##BLANK</v>
      </c>
      <c r="Q4" t="str">
        <f>IF(ISBLANK(ADD22B!Q11),"##BLANK",ADD22B!Q11)</f>
        <v>##BLANK</v>
      </c>
      <c r="R4" t="str">
        <f>IF(ISBLANK(ADD22B!R11),"##BLANK",ADD22B!R11)</f>
        <v>##BLANK</v>
      </c>
      <c r="S4" t="str">
        <f>IF(ISBLANK(ADD22B!S11),"##BLANK",ADD22B!S11)</f>
        <v>##BLANK</v>
      </c>
      <c r="T4" t="str">
        <f>IF(ISBLANK(ADD22B!T11),"##BLANK",ADD22B!T11)</f>
        <v>##BLANK</v>
      </c>
      <c r="U4" t="str">
        <f>IF(ISBLANK(ADD22B!U11),"##BLANK",ADD22B!U11)</f>
        <v>##BLANK</v>
      </c>
      <c r="V4" t="str">
        <f>IF(ISBLANK(ADD22B!V11),"##BLANK",ADD22B!V11)</f>
        <v>##BLANK</v>
      </c>
      <c r="W4" t="str">
        <f>IF(ISBLANK(ADD22B!W11),"##BLANK",ADD22B!W11)</f>
        <v>##BLANK</v>
      </c>
      <c r="X4" t="str">
        <f>IF(ISBLANK(ADD22B!X11),"##BLANK",ADD22B!X11)</f>
        <v>##BLANK</v>
      </c>
      <c r="Y4" t="str">
        <f>IF(ISBLANK(ADD22B!Y11),"##BLANK",ADD22B!Y11)</f>
        <v>##BLANK</v>
      </c>
      <c r="Z4" t="str">
        <f>IF(ISBLANK(ADD22B!Z11),"##BLANK",ADD22B!Z11)</f>
        <v>##BLANK</v>
      </c>
      <c r="AA4" t="str">
        <f>IF(ISBLANK(ADD22B!AA11),"##BLANK",ADD22B!AA11)</f>
        <v>##BLANK</v>
      </c>
      <c r="AB4" t="str">
        <f>IF(ISBLANK(ADD22B!AB11),"##BLANK",ADD22B!AB11)</f>
        <v>##BLANK</v>
      </c>
      <c r="AC4" t="str">
        <f>IF(ISBLANK(ADD22B!AC11),"##BLANK",ADD22B!AC11)</f>
        <v>##BLANK</v>
      </c>
      <c r="AD4" t="str">
        <f>IF(ISBLANK(ADD22B!AD11),"##BLANK",ADD22B!AD11)</f>
        <v>##BLANK</v>
      </c>
    </row>
    <row r="5" spans="1:30" ht="15.75" customHeight="1">
      <c r="B5" s="212" t="str">
        <f>Dict_ADD22!A3</f>
        <v>ADD22B_02_PR24</v>
      </c>
      <c r="C5" s="212" t="str">
        <f>Dict_ADD22!C3</f>
        <v>Outcome performance from base expenditure - Bespoke performance commitments - Performance level  - Embodied greenhouse gas emissions [SWB]</v>
      </c>
      <c r="D5" s="212" t="str">
        <f>Dict_ADD22!D3</f>
        <v>%</v>
      </c>
      <c r="E5" t="s">
        <v>602</v>
      </c>
      <c r="G5" t="str">
        <f>IF(ISBLANK(ADD22B!G12),"##BLANK",ADD22B!G12)</f>
        <v>##BLANK</v>
      </c>
      <c r="H5" t="str">
        <f>IF(ISBLANK(ADD22B!H12),"##BLANK",ADD22B!H12)</f>
        <v>##BLANK</v>
      </c>
      <c r="I5" t="str">
        <f>IF(ISBLANK(ADD22B!I12),"##BLANK",ADD22B!I12)</f>
        <v>##BLANK</v>
      </c>
      <c r="J5" t="str">
        <f>IF(ISBLANK(ADD22B!J12),"##BLANK",ADD22B!J12)</f>
        <v>##BLANK</v>
      </c>
      <c r="K5" t="str">
        <f>IF(ISBLANK(ADD22B!K12),"##BLANK",ADD22B!K12)</f>
        <v>##BLANK</v>
      </c>
      <c r="L5" t="str">
        <f>IF(ISBLANK(ADD22B!L12),"##BLANK",ADD22B!L12)</f>
        <v>##BLANK</v>
      </c>
      <c r="M5" t="str">
        <f>IF(ISBLANK(ADD22B!M12),"##BLANK",ADD22B!M12)</f>
        <v>##BLANK</v>
      </c>
      <c r="N5" t="str">
        <f>IF(ISBLANK(ADD22B!N12),"##BLANK",ADD22B!N12)</f>
        <v>##BLANK</v>
      </c>
      <c r="O5" t="str">
        <f>IF(ISBLANK(ADD22B!O12),"##BLANK",ADD22B!O12)</f>
        <v>##BLANK</v>
      </c>
      <c r="P5" t="str">
        <f>IF(ISBLANK(ADD22B!P12),"##BLANK",ADD22B!P12)</f>
        <v>##BLANK</v>
      </c>
      <c r="Q5" t="str">
        <f>IF(ISBLANK(ADD22B!Q12),"##BLANK",ADD22B!Q12)</f>
        <v>##BLANK</v>
      </c>
      <c r="R5" t="str">
        <f>IF(ISBLANK(ADD22B!R12),"##BLANK",ADD22B!R12)</f>
        <v>##BLANK</v>
      </c>
      <c r="S5" t="str">
        <f>IF(ISBLANK(ADD22B!S12),"##BLANK",ADD22B!S12)</f>
        <v>##BLANK</v>
      </c>
      <c r="T5" t="str">
        <f>IF(ISBLANK(ADD22B!T12),"##BLANK",ADD22B!T12)</f>
        <v>##BLANK</v>
      </c>
      <c r="U5" t="str">
        <f>IF(ISBLANK(ADD22B!U12),"##BLANK",ADD22B!U12)</f>
        <v>##BLANK</v>
      </c>
      <c r="V5" t="str">
        <f>IF(ISBLANK(ADD22B!V12),"##BLANK",ADD22B!V12)</f>
        <v>##BLANK</v>
      </c>
      <c r="W5" t="str">
        <f>IF(ISBLANK(ADD22B!W12),"##BLANK",ADD22B!W12)</f>
        <v>##BLANK</v>
      </c>
      <c r="X5" t="str">
        <f>IF(ISBLANK(ADD22B!X12),"##BLANK",ADD22B!X12)</f>
        <v>##BLANK</v>
      </c>
      <c r="Y5" t="str">
        <f>IF(ISBLANK(ADD22B!Y12),"##BLANK",ADD22B!Y12)</f>
        <v>##BLANK</v>
      </c>
      <c r="Z5" t="str">
        <f>IF(ISBLANK(ADD22B!Z12),"##BLANK",ADD22B!Z12)</f>
        <v>##BLANK</v>
      </c>
      <c r="AA5" t="str">
        <f>IF(ISBLANK(ADD22B!AA12),"##BLANK",ADD22B!AA12)</f>
        <v>##BLANK</v>
      </c>
      <c r="AB5" t="str">
        <f>IF(ISBLANK(ADD22B!AB12),"##BLANK",ADD22B!AB12)</f>
        <v>##BLANK</v>
      </c>
      <c r="AC5" t="str">
        <f>IF(ISBLANK(ADD22B!AC12),"##BLANK",ADD22B!AC12)</f>
        <v>##BLANK</v>
      </c>
      <c r="AD5" t="str">
        <f>IF(ISBLANK(ADD22B!AD12),"##BLANK",ADD22B!AD12)</f>
        <v>##BLANK</v>
      </c>
    </row>
    <row r="6" spans="1:30" ht="15.75" customHeight="1">
      <c r="B6" s="212" t="str">
        <f>Dict_ADD22!A4</f>
        <v>ADD22B_03_PR24</v>
      </c>
      <c r="C6" s="212" t="str">
        <f>Dict_ADD22!C4</f>
        <v>Outcome performance from base expenditure - Bespoke performance commitments - Performance level  - Embodied greenhouse gas emissions [UUW]</v>
      </c>
      <c r="D6" s="212" t="str">
        <f>Dict_ADD22!D4</f>
        <v>%</v>
      </c>
      <c r="E6" t="s">
        <v>602</v>
      </c>
      <c r="G6" t="str">
        <f>IF(ISBLANK(ADD22B!G13),"##BLANK",ADD22B!G13)</f>
        <v>##BLANK</v>
      </c>
      <c r="H6" t="str">
        <f>IF(ISBLANK(ADD22B!H13),"##BLANK",ADD22B!H13)</f>
        <v>##BLANK</v>
      </c>
      <c r="I6" t="str">
        <f>IF(ISBLANK(ADD22B!I13),"##BLANK",ADD22B!I13)</f>
        <v>##BLANK</v>
      </c>
      <c r="J6" t="str">
        <f>IF(ISBLANK(ADD22B!J13),"##BLANK",ADD22B!J13)</f>
        <v>##BLANK</v>
      </c>
      <c r="K6" t="str">
        <f>IF(ISBLANK(ADD22B!K13),"##BLANK",ADD22B!K13)</f>
        <v>##BLANK</v>
      </c>
      <c r="L6" t="str">
        <f>IF(ISBLANK(ADD22B!L13),"##BLANK",ADD22B!L13)</f>
        <v>##BLANK</v>
      </c>
      <c r="M6" t="str">
        <f>IF(ISBLANK(ADD22B!M13),"##BLANK",ADD22B!M13)</f>
        <v>##BLANK</v>
      </c>
      <c r="N6" t="str">
        <f>IF(ISBLANK(ADD22B!N13),"##BLANK",ADD22B!N13)</f>
        <v>##BLANK</v>
      </c>
      <c r="O6" t="str">
        <f>IF(ISBLANK(ADD22B!O13),"##BLANK",ADD22B!O13)</f>
        <v>##BLANK</v>
      </c>
      <c r="P6" t="str">
        <f>IF(ISBLANK(ADD22B!P13),"##BLANK",ADD22B!P13)</f>
        <v>##BLANK</v>
      </c>
      <c r="Q6" t="str">
        <f>IF(ISBLANK(ADD22B!Q13),"##BLANK",ADD22B!Q13)</f>
        <v>##BLANK</v>
      </c>
      <c r="R6" t="str">
        <f>IF(ISBLANK(ADD22B!R13),"##BLANK",ADD22B!R13)</f>
        <v>##BLANK</v>
      </c>
      <c r="S6" t="str">
        <f>IF(ISBLANK(ADD22B!S13),"##BLANK",ADD22B!S13)</f>
        <v>##BLANK</v>
      </c>
      <c r="T6" t="str">
        <f>IF(ISBLANK(ADD22B!T13),"##BLANK",ADD22B!T13)</f>
        <v>##BLANK</v>
      </c>
      <c r="U6" t="str">
        <f>IF(ISBLANK(ADD22B!U13),"##BLANK",ADD22B!U13)</f>
        <v>##BLANK</v>
      </c>
      <c r="V6" t="str">
        <f>IF(ISBLANK(ADD22B!V13),"##BLANK",ADD22B!V13)</f>
        <v>##BLANK</v>
      </c>
      <c r="W6" t="str">
        <f>IF(ISBLANK(ADD22B!W13),"##BLANK",ADD22B!W13)</f>
        <v>##BLANK</v>
      </c>
      <c r="X6" t="str">
        <f>IF(ISBLANK(ADD22B!X13),"##BLANK",ADD22B!X13)</f>
        <v>##BLANK</v>
      </c>
      <c r="Y6" t="str">
        <f>IF(ISBLANK(ADD22B!Y13),"##BLANK",ADD22B!Y13)</f>
        <v>##BLANK</v>
      </c>
      <c r="Z6" t="str">
        <f>IF(ISBLANK(ADD22B!Z13),"##BLANK",ADD22B!Z13)</f>
        <v>##BLANK</v>
      </c>
      <c r="AA6" t="str">
        <f>IF(ISBLANK(ADD22B!AA13),"##BLANK",ADD22B!AA13)</f>
        <v>##BLANK</v>
      </c>
      <c r="AB6" t="str">
        <f>IF(ISBLANK(ADD22B!AB13),"##BLANK",ADD22B!AB13)</f>
        <v>##BLANK</v>
      </c>
      <c r="AC6" t="str">
        <f>IF(ISBLANK(ADD22B!AC13),"##BLANK",ADD22B!AC13)</f>
        <v>##BLANK</v>
      </c>
      <c r="AD6" t="str">
        <f>IF(ISBLANK(ADD22B!AD13),"##BLANK",ADD22B!AD13)</f>
        <v>##BLANK</v>
      </c>
    </row>
    <row r="7" spans="1:30" ht="15.75" customHeight="1">
      <c r="B7" s="212" t="str">
        <f>Dict_ADD22!A5</f>
        <v>ADD22B_04_PR24</v>
      </c>
      <c r="C7" s="212" t="str">
        <f>Dict_ADD22!C5</f>
        <v>Outcome performance from base expenditure - Bespoke performance commitments - Performance level  - Lead pipe replacement</v>
      </c>
      <c r="D7" s="212" t="str">
        <f>Dict_ADD22!D5</f>
        <v>Number</v>
      </c>
      <c r="E7" t="s">
        <v>602</v>
      </c>
      <c r="G7" t="str">
        <f>IF(ISBLANK(ADD22B!G14),"##BLANK",ADD22B!G14)</f>
        <v>##BLANK</v>
      </c>
      <c r="H7" t="str">
        <f>IF(ISBLANK(ADD22B!H14),"##BLANK",ADD22B!H14)</f>
        <v>##BLANK</v>
      </c>
      <c r="I7" t="str">
        <f>IF(ISBLANK(ADD22B!I14),"##BLANK",ADD22B!I14)</f>
        <v>##BLANK</v>
      </c>
      <c r="J7" t="str">
        <f>IF(ISBLANK(ADD22B!J14),"##BLANK",ADD22B!J14)</f>
        <v>##BLANK</v>
      </c>
      <c r="K7" t="str">
        <f>IF(ISBLANK(ADD22B!K14),"##BLANK",ADD22B!K14)</f>
        <v>##BLANK</v>
      </c>
      <c r="L7" t="str">
        <f>IF(ISBLANK(ADD22B!L14),"##BLANK",ADD22B!L14)</f>
        <v>##BLANK</v>
      </c>
      <c r="M7" t="str">
        <f>IF(ISBLANK(ADD22B!M14),"##BLANK",ADD22B!M14)</f>
        <v>##BLANK</v>
      </c>
      <c r="N7" t="str">
        <f>IF(ISBLANK(ADD22B!N14),"##BLANK",ADD22B!N14)</f>
        <v>##BLANK</v>
      </c>
      <c r="O7" t="str">
        <f>IF(ISBLANK(ADD22B!O14),"##BLANK",ADD22B!O14)</f>
        <v>##BLANK</v>
      </c>
      <c r="P7" t="str">
        <f>IF(ISBLANK(ADD22B!P14),"##BLANK",ADD22B!P14)</f>
        <v>##BLANK</v>
      </c>
      <c r="Q7" t="str">
        <f>IF(ISBLANK(ADD22B!Q14),"##BLANK",ADD22B!Q14)</f>
        <v>##BLANK</v>
      </c>
      <c r="R7" t="str">
        <f>IF(ISBLANK(ADD22B!R14),"##BLANK",ADD22B!R14)</f>
        <v>##BLANK</v>
      </c>
      <c r="S7" t="str">
        <f>IF(ISBLANK(ADD22B!S14),"##BLANK",ADD22B!S14)</f>
        <v>##BLANK</v>
      </c>
      <c r="T7" t="str">
        <f>IF(ISBLANK(ADD22B!T14),"##BLANK",ADD22B!T14)</f>
        <v>##BLANK</v>
      </c>
      <c r="U7" t="str">
        <f>IF(ISBLANK(ADD22B!U14),"##BLANK",ADD22B!U14)</f>
        <v>##BLANK</v>
      </c>
      <c r="V7" t="str">
        <f>IF(ISBLANK(ADD22B!V14),"##BLANK",ADD22B!V14)</f>
        <v>##BLANK</v>
      </c>
      <c r="W7" t="str">
        <f>IF(ISBLANK(ADD22B!W14),"##BLANK",ADD22B!W14)</f>
        <v>##BLANK</v>
      </c>
      <c r="X7" t="str">
        <f>IF(ISBLANK(ADD22B!X14),"##BLANK",ADD22B!X14)</f>
        <v>##BLANK</v>
      </c>
      <c r="Y7" t="str">
        <f>IF(ISBLANK(ADD22B!Y14),"##BLANK",ADD22B!Y14)</f>
        <v>##BLANK</v>
      </c>
      <c r="Z7" t="str">
        <f>IF(ISBLANK(ADD22B!Z14),"##BLANK",ADD22B!Z14)</f>
        <v>##BLANK</v>
      </c>
      <c r="AA7" t="str">
        <f>IF(ISBLANK(ADD22B!AA14),"##BLANK",ADD22B!AA14)</f>
        <v>##BLANK</v>
      </c>
      <c r="AB7" t="str">
        <f>IF(ISBLANK(ADD22B!AB14),"##BLANK",ADD22B!AB14)</f>
        <v>##BLANK</v>
      </c>
      <c r="AC7" t="str">
        <f>IF(ISBLANK(ADD22B!AC14),"##BLANK",ADD22B!AC14)</f>
        <v>##BLANK</v>
      </c>
      <c r="AD7" t="str">
        <f>IF(ISBLANK(ADD22B!AD14),"##BLANK",ADD22B!AD14)</f>
        <v>##BLANK</v>
      </c>
    </row>
    <row r="8" spans="1:30" ht="15.75" customHeight="1">
      <c r="B8" s="212" t="str">
        <f>Dict_ADD22!A6</f>
        <v>ADD22B_05_PR24</v>
      </c>
      <c r="C8" s="212" t="str">
        <f>Dict_ADD22!C6</f>
        <v>Outcome performance from base expenditure - Bespoke performance commitments - Performance level  - Lower carbon concrete</v>
      </c>
      <c r="D8" s="212" t="str">
        <f>Dict_ADD22!D6</f>
        <v>%</v>
      </c>
      <c r="E8" t="s">
        <v>602</v>
      </c>
      <c r="G8" t="str">
        <f>IF(ISBLANK(ADD22B!G15),"##BLANK",ADD22B!G15)</f>
        <v>##BLANK</v>
      </c>
      <c r="H8" t="str">
        <f>IF(ISBLANK(ADD22B!H15),"##BLANK",ADD22B!H15)</f>
        <v>##BLANK</v>
      </c>
      <c r="I8" t="str">
        <f>IF(ISBLANK(ADD22B!I15),"##BLANK",ADD22B!I15)</f>
        <v>##BLANK</v>
      </c>
      <c r="J8" t="str">
        <f>IF(ISBLANK(ADD22B!J15),"##BLANK",ADD22B!J15)</f>
        <v>##BLANK</v>
      </c>
      <c r="K8" t="str">
        <f>IF(ISBLANK(ADD22B!K15),"##BLANK",ADD22B!K15)</f>
        <v>##BLANK</v>
      </c>
      <c r="L8" t="str">
        <f>IF(ISBLANK(ADD22B!L15),"##BLANK",ADD22B!L15)</f>
        <v>##BLANK</v>
      </c>
      <c r="M8" t="str">
        <f>IF(ISBLANK(ADD22B!M15),"##BLANK",ADD22B!M15)</f>
        <v>##BLANK</v>
      </c>
      <c r="N8" t="str">
        <f>IF(ISBLANK(ADD22B!N15),"##BLANK",ADD22B!N15)</f>
        <v>##BLANK</v>
      </c>
      <c r="O8" t="str">
        <f>IF(ISBLANK(ADD22B!O15),"##BLANK",ADD22B!O15)</f>
        <v>##BLANK</v>
      </c>
      <c r="P8" t="str">
        <f>IF(ISBLANK(ADD22B!P15),"##BLANK",ADD22B!P15)</f>
        <v>##BLANK</v>
      </c>
      <c r="Q8" t="str">
        <f>IF(ISBLANK(ADD22B!Q15),"##BLANK",ADD22B!Q15)</f>
        <v>##BLANK</v>
      </c>
      <c r="R8" t="str">
        <f>IF(ISBLANK(ADD22B!R15),"##BLANK",ADD22B!R15)</f>
        <v>##BLANK</v>
      </c>
      <c r="S8" t="str">
        <f>IF(ISBLANK(ADD22B!S15),"##BLANK",ADD22B!S15)</f>
        <v>##BLANK</v>
      </c>
      <c r="T8" t="str">
        <f>IF(ISBLANK(ADD22B!T15),"##BLANK",ADD22B!T15)</f>
        <v>##BLANK</v>
      </c>
      <c r="U8" t="str">
        <f>IF(ISBLANK(ADD22B!U15),"##BLANK",ADD22B!U15)</f>
        <v>##BLANK</v>
      </c>
      <c r="V8" t="str">
        <f>IF(ISBLANK(ADD22B!V15),"##BLANK",ADD22B!V15)</f>
        <v>##BLANK</v>
      </c>
      <c r="W8" t="str">
        <f>IF(ISBLANK(ADD22B!W15),"##BLANK",ADD22B!W15)</f>
        <v>##BLANK</v>
      </c>
      <c r="X8" t="str">
        <f>IF(ISBLANK(ADD22B!X15),"##BLANK",ADD22B!X15)</f>
        <v>##BLANK</v>
      </c>
      <c r="Y8" t="str">
        <f>IF(ISBLANK(ADD22B!Y15),"##BLANK",ADD22B!Y15)</f>
        <v>##BLANK</v>
      </c>
      <c r="Z8" t="str">
        <f>IF(ISBLANK(ADD22B!Z15),"##BLANK",ADD22B!Z15)</f>
        <v>##BLANK</v>
      </c>
      <c r="AA8" t="str">
        <f>IF(ISBLANK(ADD22B!AA15),"##BLANK",ADD22B!AA15)</f>
        <v>##BLANK</v>
      </c>
      <c r="AB8" t="str">
        <f>IF(ISBLANK(ADD22B!AB15),"##BLANK",ADD22B!AB15)</f>
        <v>##BLANK</v>
      </c>
      <c r="AC8" t="str">
        <f>IF(ISBLANK(ADD22B!AC15),"##BLANK",ADD22B!AC15)</f>
        <v>##BLANK</v>
      </c>
      <c r="AD8" t="str">
        <f>IF(ISBLANK(ADD22B!AD15),"##BLANK",ADD22B!AD15)</f>
        <v>##BLANK</v>
      </c>
    </row>
    <row r="9" spans="1:30" ht="15.75" customHeight="1">
      <c r="B9" s="212" t="str">
        <f>Dict_ADD22!A7</f>
        <v>ADD22B_06_PR24</v>
      </c>
      <c r="C9" s="212" t="str">
        <f>Dict_ADD22!C7</f>
        <v>Outcome performance from base expenditure - Bespoke performance commitments - Performance level  - Low pressure</v>
      </c>
      <c r="D9" s="212" t="str">
        <f>Dict_ADD22!D7</f>
        <v>Time</v>
      </c>
      <c r="E9" t="s">
        <v>602</v>
      </c>
      <c r="G9" t="str">
        <f>IF(ISBLANK(ADD22B!G16),"##BLANK",ADD22B!G16)</f>
        <v>##BLANK</v>
      </c>
      <c r="H9" t="str">
        <f>IF(ISBLANK(ADD22B!H16),"##BLANK",ADD22B!H16)</f>
        <v>##BLANK</v>
      </c>
      <c r="I9" t="str">
        <f>IF(ISBLANK(ADD22B!I16),"##BLANK",ADD22B!I16)</f>
        <v>##BLANK</v>
      </c>
      <c r="J9" t="str">
        <f>IF(ISBLANK(ADD22B!J16),"##BLANK",ADD22B!J16)</f>
        <v>##BLANK</v>
      </c>
      <c r="K9" t="str">
        <f>IF(ISBLANK(ADD22B!K16),"##BLANK",ADD22B!K16)</f>
        <v>##BLANK</v>
      </c>
      <c r="L9" t="str">
        <f>IF(ISBLANK(ADD22B!L16),"##BLANK",ADD22B!L16)</f>
        <v>##BLANK</v>
      </c>
      <c r="M9" t="str">
        <f>IF(ISBLANK(ADD22B!M16),"##BLANK",ADD22B!M16)</f>
        <v>##BLANK</v>
      </c>
      <c r="N9" t="str">
        <f>IF(ISBLANK(ADD22B!N16),"##BLANK",ADD22B!N16)</f>
        <v>##BLANK</v>
      </c>
      <c r="O9" t="str">
        <f>IF(ISBLANK(ADD22B!O16),"##BLANK",ADD22B!O16)</f>
        <v>##BLANK</v>
      </c>
      <c r="P9" t="str">
        <f>IF(ISBLANK(ADD22B!P16),"##BLANK",ADD22B!P16)</f>
        <v>##BLANK</v>
      </c>
      <c r="Q9" t="str">
        <f>IF(ISBLANK(ADD22B!Q16),"##BLANK",ADD22B!Q16)</f>
        <v>##BLANK</v>
      </c>
      <c r="R9" t="str">
        <f>IF(ISBLANK(ADD22B!R16),"##BLANK",ADD22B!R16)</f>
        <v>##BLANK</v>
      </c>
      <c r="S9" t="str">
        <f>IF(ISBLANK(ADD22B!S16),"##BLANK",ADD22B!S16)</f>
        <v>##BLANK</v>
      </c>
      <c r="T9" t="str">
        <f>IF(ISBLANK(ADD22B!T16),"##BLANK",ADD22B!T16)</f>
        <v>##BLANK</v>
      </c>
      <c r="U9" t="str">
        <f>IF(ISBLANK(ADD22B!U16),"##BLANK",ADD22B!U16)</f>
        <v>##BLANK</v>
      </c>
      <c r="V9" t="str">
        <f>IF(ISBLANK(ADD22B!V16),"##BLANK",ADD22B!V16)</f>
        <v>##BLANK</v>
      </c>
      <c r="W9" t="str">
        <f>IF(ISBLANK(ADD22B!W16),"##BLANK",ADD22B!W16)</f>
        <v>##BLANK</v>
      </c>
      <c r="X9" t="str">
        <f>IF(ISBLANK(ADD22B!X16),"##BLANK",ADD22B!X16)</f>
        <v>##BLANK</v>
      </c>
      <c r="Y9" t="str">
        <f>IF(ISBLANK(ADD22B!Y16),"##BLANK",ADD22B!Y16)</f>
        <v>##BLANK</v>
      </c>
      <c r="Z9" t="str">
        <f>IF(ISBLANK(ADD22B!Z16),"##BLANK",ADD22B!Z16)</f>
        <v>##BLANK</v>
      </c>
      <c r="AA9" t="str">
        <f>IF(ISBLANK(ADD22B!AA16),"##BLANK",ADD22B!AA16)</f>
        <v>##BLANK</v>
      </c>
      <c r="AB9" t="str">
        <f>IF(ISBLANK(ADD22B!AB16),"##BLANK",ADD22B!AB16)</f>
        <v>##BLANK</v>
      </c>
      <c r="AC9" t="str">
        <f>IF(ISBLANK(ADD22B!AC16),"##BLANK",ADD22B!AC16)</f>
        <v>##BLANK</v>
      </c>
      <c r="AD9" t="str">
        <f>IF(ISBLANK(ADD22B!AD16),"##BLANK",ADD22B!AD16)</f>
        <v>##BLANK</v>
      </c>
    </row>
    <row r="10" spans="1:30" ht="15.75" customHeight="1">
      <c r="B10" s="212" t="str">
        <f>Dict_ADD22!A8</f>
        <v>ADD22B_07_PR24</v>
      </c>
      <c r="C10" s="212" t="str">
        <f>Dict_ADD22!C8</f>
        <v>Outcome performance from base expenditure - Bespoke performance commitments - Performance level  - Streetworks collaboration</v>
      </c>
      <c r="D10" s="212" t="str">
        <f>Dict_ADD22!D8</f>
        <v>Number</v>
      </c>
      <c r="E10" t="s">
        <v>602</v>
      </c>
      <c r="G10" t="str">
        <f>IF(ISBLANK(ADD22B!G17),"##BLANK",ADD22B!G17)</f>
        <v>##BLANK</v>
      </c>
      <c r="H10" t="str">
        <f>IF(ISBLANK(ADD22B!H17),"##BLANK",ADD22B!H17)</f>
        <v>##BLANK</v>
      </c>
      <c r="I10" t="str">
        <f>IF(ISBLANK(ADD22B!I17),"##BLANK",ADD22B!I17)</f>
        <v>##BLANK</v>
      </c>
      <c r="J10" t="str">
        <f>IF(ISBLANK(ADD22B!J17),"##BLANK",ADD22B!J17)</f>
        <v>##BLANK</v>
      </c>
      <c r="K10" t="str">
        <f>IF(ISBLANK(ADD22B!K17),"##BLANK",ADD22B!K17)</f>
        <v>##BLANK</v>
      </c>
      <c r="L10" t="str">
        <f>IF(ISBLANK(ADD22B!L17),"##BLANK",ADD22B!L17)</f>
        <v>##BLANK</v>
      </c>
      <c r="M10" t="str">
        <f>IF(ISBLANK(ADD22B!M17),"##BLANK",ADD22B!M17)</f>
        <v>##BLANK</v>
      </c>
      <c r="N10" t="str">
        <f>IF(ISBLANK(ADD22B!N17),"##BLANK",ADD22B!N17)</f>
        <v>##BLANK</v>
      </c>
      <c r="O10" t="str">
        <f>IF(ISBLANK(ADD22B!O17),"##BLANK",ADD22B!O17)</f>
        <v>##BLANK</v>
      </c>
      <c r="P10" t="str">
        <f>IF(ISBLANK(ADD22B!P17),"##BLANK",ADD22B!P17)</f>
        <v>##BLANK</v>
      </c>
      <c r="Q10" t="str">
        <f>IF(ISBLANK(ADD22B!Q17),"##BLANK",ADD22B!Q17)</f>
        <v>##BLANK</v>
      </c>
      <c r="R10" t="str">
        <f>IF(ISBLANK(ADD22B!R17),"##BLANK",ADD22B!R17)</f>
        <v>##BLANK</v>
      </c>
      <c r="S10" t="str">
        <f>IF(ISBLANK(ADD22B!S17),"##BLANK",ADD22B!S17)</f>
        <v>##BLANK</v>
      </c>
      <c r="T10" t="str">
        <f>IF(ISBLANK(ADD22B!T17),"##BLANK",ADD22B!T17)</f>
        <v>##BLANK</v>
      </c>
      <c r="U10" t="str">
        <f>IF(ISBLANK(ADD22B!U17),"##BLANK",ADD22B!U17)</f>
        <v>##BLANK</v>
      </c>
      <c r="V10" t="str">
        <f>IF(ISBLANK(ADD22B!V17),"##BLANK",ADD22B!V17)</f>
        <v>##BLANK</v>
      </c>
      <c r="W10" t="str">
        <f>IF(ISBLANK(ADD22B!W17),"##BLANK",ADD22B!W17)</f>
        <v>##BLANK</v>
      </c>
      <c r="X10" t="str">
        <f>IF(ISBLANK(ADD22B!X17),"##BLANK",ADD22B!X17)</f>
        <v>##BLANK</v>
      </c>
      <c r="Y10" t="str">
        <f>IF(ISBLANK(ADD22B!Y17),"##BLANK",ADD22B!Y17)</f>
        <v>##BLANK</v>
      </c>
      <c r="Z10" t="str">
        <f>IF(ISBLANK(ADD22B!Z17),"##BLANK",ADD22B!Z17)</f>
        <v>##BLANK</v>
      </c>
      <c r="AA10" t="str">
        <f>IF(ISBLANK(ADD22B!AA17),"##BLANK",ADD22B!AA17)</f>
        <v>##BLANK</v>
      </c>
      <c r="AB10" t="str">
        <f>IF(ISBLANK(ADD22B!AB17),"##BLANK",ADD22B!AB17)</f>
        <v>##BLANK</v>
      </c>
      <c r="AC10" t="str">
        <f>IF(ISBLANK(ADD22B!AC17),"##BLANK",ADD22B!AC17)</f>
        <v>##BLANK</v>
      </c>
      <c r="AD10" t="str">
        <f>IF(ISBLANK(ADD22B!AD17),"##BLANK",ADD22B!AD17)</f>
        <v>##BLANK</v>
      </c>
    </row>
    <row r="11" spans="1:30" ht="15.75" customHeight="1">
      <c r="B11" s="212" t="str">
        <f>Dict_ADD22!A9</f>
        <v>ADD22B_08_PR24</v>
      </c>
      <c r="C11" s="212" t="str">
        <f>Dict_ADD22!C9</f>
        <v>Outcome performance from base expenditure - Bespoke performance commitments - Performance level  - Wonderful Windermere</v>
      </c>
      <c r="D11" s="212" t="str">
        <f>Dict_ADD22!D9</f>
        <v>Kg</v>
      </c>
      <c r="E11" t="s">
        <v>602</v>
      </c>
      <c r="G11" t="str">
        <f>IF(ISBLANK(ADD22B!G18),"##BLANK",ADD22B!G18)</f>
        <v>##BLANK</v>
      </c>
      <c r="H11" t="str">
        <f>IF(ISBLANK(ADD22B!H18),"##BLANK",ADD22B!H18)</f>
        <v>##BLANK</v>
      </c>
      <c r="I11" t="str">
        <f>IF(ISBLANK(ADD22B!I18),"##BLANK",ADD22B!I18)</f>
        <v>##BLANK</v>
      </c>
      <c r="J11" t="str">
        <f>IF(ISBLANK(ADD22B!J18),"##BLANK",ADD22B!J18)</f>
        <v>##BLANK</v>
      </c>
      <c r="K11" t="str">
        <f>IF(ISBLANK(ADD22B!K18),"##BLANK",ADD22B!K18)</f>
        <v>##BLANK</v>
      </c>
      <c r="L11" t="str">
        <f>IF(ISBLANK(ADD22B!L18),"##BLANK",ADD22B!L18)</f>
        <v>##BLANK</v>
      </c>
      <c r="M11" t="str">
        <f>IF(ISBLANK(ADD22B!M18),"##BLANK",ADD22B!M18)</f>
        <v>##BLANK</v>
      </c>
      <c r="N11" t="str">
        <f>IF(ISBLANK(ADD22B!N18),"##BLANK",ADD22B!N18)</f>
        <v>##BLANK</v>
      </c>
      <c r="O11" t="str">
        <f>IF(ISBLANK(ADD22B!O18),"##BLANK",ADD22B!O18)</f>
        <v>##BLANK</v>
      </c>
      <c r="P11" t="str">
        <f>IF(ISBLANK(ADD22B!P18),"##BLANK",ADD22B!P18)</f>
        <v>##BLANK</v>
      </c>
      <c r="Q11" t="str">
        <f>IF(ISBLANK(ADD22B!Q18),"##BLANK",ADD22B!Q18)</f>
        <v>##BLANK</v>
      </c>
      <c r="R11" t="str">
        <f>IF(ISBLANK(ADD22B!R18),"##BLANK",ADD22B!R18)</f>
        <v>##BLANK</v>
      </c>
      <c r="S11" t="str">
        <f>IF(ISBLANK(ADD22B!S18),"##BLANK",ADD22B!S18)</f>
        <v>##BLANK</v>
      </c>
      <c r="T11" t="str">
        <f>IF(ISBLANK(ADD22B!T18),"##BLANK",ADD22B!T18)</f>
        <v>##BLANK</v>
      </c>
      <c r="U11" t="str">
        <f>IF(ISBLANK(ADD22B!U18),"##BLANK",ADD22B!U18)</f>
        <v>##BLANK</v>
      </c>
      <c r="V11" t="str">
        <f>IF(ISBLANK(ADD22B!V18),"##BLANK",ADD22B!V18)</f>
        <v>##BLANK</v>
      </c>
      <c r="W11" t="str">
        <f>IF(ISBLANK(ADD22B!W18),"##BLANK",ADD22B!W18)</f>
        <v>##BLANK</v>
      </c>
      <c r="X11" t="str">
        <f>IF(ISBLANK(ADD22B!X18),"##BLANK",ADD22B!X18)</f>
        <v>##BLANK</v>
      </c>
      <c r="Y11" t="str">
        <f>IF(ISBLANK(ADD22B!Y18),"##BLANK",ADD22B!Y18)</f>
        <v>##BLANK</v>
      </c>
      <c r="Z11" t="str">
        <f>IF(ISBLANK(ADD22B!Z18),"##BLANK",ADD22B!Z18)</f>
        <v>##BLANK</v>
      </c>
      <c r="AA11" t="str">
        <f>IF(ISBLANK(ADD22B!AA18),"##BLANK",ADD22B!AA18)</f>
        <v>##BLANK</v>
      </c>
      <c r="AB11" t="str">
        <f>IF(ISBLANK(ADD22B!AB18),"##BLANK",ADD22B!AB18)</f>
        <v>##BLANK</v>
      </c>
      <c r="AC11" t="str">
        <f>IF(ISBLANK(ADD22B!AC18),"##BLANK",ADD22B!AC18)</f>
        <v>##BLANK</v>
      </c>
      <c r="AD11" t="str">
        <f>IF(ISBLANK(ADD22B!AD18),"##BLANK",ADD22B!AD18)</f>
        <v>##BLANK</v>
      </c>
    </row>
    <row r="12" spans="1:30" ht="15.75" customHeight="1">
      <c r="B12" s="212" t="str">
        <f>Dict_ADD22!A10</f>
        <v>ADD22C_01_PR24</v>
      </c>
      <c r="C12" s="212" t="str">
        <f>Dict_ADD22!C10</f>
        <v>Outcome performance from enhancement expenditure - Bespoke performance commitments - Performance level - Capital carbon</v>
      </c>
      <c r="D12" s="212" t="str">
        <f>Dict_ADD22!D10</f>
        <v>%</v>
      </c>
      <c r="E12" t="s">
        <v>602</v>
      </c>
      <c r="R12" t="str">
        <f>IF(ISBLANK(ADD22C!G11),"##BLANK",ADD22C!G11)</f>
        <v>##BLANK</v>
      </c>
      <c r="S12" t="str">
        <f>IF(ISBLANK(ADD22C!H11),"##BLANK",ADD22C!H11)</f>
        <v>##BLANK</v>
      </c>
      <c r="T12" t="str">
        <f>IF(ISBLANK(ADD22C!I11),"##BLANK",ADD22C!I11)</f>
        <v>##BLANK</v>
      </c>
      <c r="U12" t="str">
        <f>IF(ISBLANK(ADD22C!J11),"##BLANK",ADD22C!J11)</f>
        <v>##BLANK</v>
      </c>
      <c r="V12" t="str">
        <f>IF(ISBLANK(ADD22C!K11),"##BLANK",ADD22C!K11)</f>
        <v>##BLANK</v>
      </c>
      <c r="W12" t="str">
        <f>IF(ISBLANK(ADD22C!L11),"##BLANK",ADD22C!L11)</f>
        <v>##BLANK</v>
      </c>
      <c r="X12" t="str">
        <f>IF(ISBLANK(ADD22C!M11),"##BLANK",ADD22C!M11)</f>
        <v>##BLANK</v>
      </c>
      <c r="Y12" t="str">
        <f>IF(ISBLANK(ADD22C!N11),"##BLANK",ADD22C!N11)</f>
        <v>##BLANK</v>
      </c>
      <c r="Z12" t="str">
        <f>IF(ISBLANK(ADD22C!O11),"##BLANK",ADD22C!O11)</f>
        <v>##BLANK</v>
      </c>
      <c r="AA12" t="str">
        <f>IF(ISBLANK(ADD22C!P11),"##BLANK",ADD22C!P11)</f>
        <v>##BLANK</v>
      </c>
      <c r="AB12" t="str">
        <f>IF(ISBLANK(ADD22C!Q11),"##BLANK",ADD22C!Q11)</f>
        <v>##BLANK</v>
      </c>
      <c r="AC12" t="str">
        <f>IF(ISBLANK(ADD22C!R11),"##BLANK",ADD22C!R11)</f>
        <v>##BLANK</v>
      </c>
      <c r="AD12" t="str">
        <f>IF(ISBLANK(ADD22C!S11),"##BLANK",ADD22C!S11)</f>
        <v>##BLANK</v>
      </c>
    </row>
    <row r="13" spans="1:30" ht="15.75" customHeight="1">
      <c r="B13" s="212" t="str">
        <f>Dict_ADD22!A11</f>
        <v>ADD22C_02_PR24</v>
      </c>
      <c r="C13" s="212" t="str">
        <f>Dict_ADD22!C11</f>
        <v>Outcome performance from enhancement expenditure - Bespoke performance commitments - Performance level - Embodied greenhouse gas emissions [SWB]</v>
      </c>
      <c r="D13" s="212" t="str">
        <f>Dict_ADD22!D11</f>
        <v>%</v>
      </c>
      <c r="E13" t="s">
        <v>602</v>
      </c>
      <c r="R13" t="str">
        <f>IF(ISBLANK(ADD22C!G12),"##BLANK",ADD22C!G12)</f>
        <v>##BLANK</v>
      </c>
      <c r="S13" t="str">
        <f>IF(ISBLANK(ADD22C!H12),"##BLANK",ADD22C!H12)</f>
        <v>##BLANK</v>
      </c>
      <c r="T13" t="str">
        <f>IF(ISBLANK(ADD22C!I12),"##BLANK",ADD22C!I12)</f>
        <v>##BLANK</v>
      </c>
      <c r="U13" t="str">
        <f>IF(ISBLANK(ADD22C!J12),"##BLANK",ADD22C!J12)</f>
        <v>##BLANK</v>
      </c>
      <c r="V13" t="str">
        <f>IF(ISBLANK(ADD22C!K12),"##BLANK",ADD22C!K12)</f>
        <v>##BLANK</v>
      </c>
      <c r="W13" t="str">
        <f>IF(ISBLANK(ADD22C!L12),"##BLANK",ADD22C!L12)</f>
        <v>##BLANK</v>
      </c>
      <c r="X13" t="str">
        <f>IF(ISBLANK(ADD22C!M12),"##BLANK",ADD22C!M12)</f>
        <v>##BLANK</v>
      </c>
      <c r="Y13" t="str">
        <f>IF(ISBLANK(ADD22C!N12),"##BLANK",ADD22C!N12)</f>
        <v>##BLANK</v>
      </c>
      <c r="Z13" t="str">
        <f>IF(ISBLANK(ADD22C!O12),"##BLANK",ADD22C!O12)</f>
        <v>##BLANK</v>
      </c>
      <c r="AA13" t="str">
        <f>IF(ISBLANK(ADD22C!P12),"##BLANK",ADD22C!P12)</f>
        <v>##BLANK</v>
      </c>
      <c r="AB13" t="str">
        <f>IF(ISBLANK(ADD22C!Q12),"##BLANK",ADD22C!Q12)</f>
        <v>##BLANK</v>
      </c>
      <c r="AC13" t="str">
        <f>IF(ISBLANK(ADD22C!R12),"##BLANK",ADD22C!R12)</f>
        <v>##BLANK</v>
      </c>
      <c r="AD13" t="str">
        <f>IF(ISBLANK(ADD22C!S12),"##BLANK",ADD22C!S12)</f>
        <v>##BLANK</v>
      </c>
    </row>
    <row r="14" spans="1:30" ht="15.75" customHeight="1">
      <c r="B14" s="212" t="str">
        <f>Dict_ADD22!A12</f>
        <v>ADD22C_03_PR24</v>
      </c>
      <c r="C14" s="212" t="str">
        <f>Dict_ADD22!C12</f>
        <v>Outcome performance from enhancement expenditure - Bespoke performance commitments - Performance level - Embodied greenhouse gas emissions [UUW]</v>
      </c>
      <c r="D14" s="212" t="str">
        <f>Dict_ADD22!D12</f>
        <v>%</v>
      </c>
      <c r="E14" t="s">
        <v>602</v>
      </c>
      <c r="R14" t="str">
        <f>IF(ISBLANK(ADD22C!G13),"##BLANK",ADD22C!G13)</f>
        <v>##BLANK</v>
      </c>
      <c r="S14" t="str">
        <f>IF(ISBLANK(ADD22C!H13),"##BLANK",ADD22C!H13)</f>
        <v>##BLANK</v>
      </c>
      <c r="T14" t="str">
        <f>IF(ISBLANK(ADD22C!I13),"##BLANK",ADD22C!I13)</f>
        <v>##BLANK</v>
      </c>
      <c r="U14" t="str">
        <f>IF(ISBLANK(ADD22C!J13),"##BLANK",ADD22C!J13)</f>
        <v>##BLANK</v>
      </c>
      <c r="V14" t="str">
        <f>IF(ISBLANK(ADD22C!K13),"##BLANK",ADD22C!K13)</f>
        <v>##BLANK</v>
      </c>
      <c r="W14" t="str">
        <f>IF(ISBLANK(ADD22C!L13),"##BLANK",ADD22C!L13)</f>
        <v>##BLANK</v>
      </c>
      <c r="X14" t="str">
        <f>IF(ISBLANK(ADD22C!M13),"##BLANK",ADD22C!M13)</f>
        <v>##BLANK</v>
      </c>
      <c r="Y14" t="str">
        <f>IF(ISBLANK(ADD22C!N13),"##BLANK",ADD22C!N13)</f>
        <v>##BLANK</v>
      </c>
      <c r="Z14" t="str">
        <f>IF(ISBLANK(ADD22C!O13),"##BLANK",ADD22C!O13)</f>
        <v>##BLANK</v>
      </c>
      <c r="AA14" t="str">
        <f>IF(ISBLANK(ADD22C!P13),"##BLANK",ADD22C!P13)</f>
        <v>##BLANK</v>
      </c>
      <c r="AB14" t="str">
        <f>IF(ISBLANK(ADD22C!Q13),"##BLANK",ADD22C!Q13)</f>
        <v>##BLANK</v>
      </c>
      <c r="AC14" t="str">
        <f>IF(ISBLANK(ADD22C!R13),"##BLANK",ADD22C!R13)</f>
        <v>##BLANK</v>
      </c>
      <c r="AD14" t="str">
        <f>IF(ISBLANK(ADD22C!S13),"##BLANK",ADD22C!S13)</f>
        <v>##BLANK</v>
      </c>
    </row>
    <row r="15" spans="1:30" ht="15.75" customHeight="1">
      <c r="B15" s="212" t="str">
        <f>Dict_ADD22!A13</f>
        <v>ADD22C_04_PR24</v>
      </c>
      <c r="C15" s="212" t="str">
        <f>Dict_ADD22!C13</f>
        <v>Outcome performance from enhancement expenditure - Bespoke performance commitments - Performance level - Lead pipe replacement</v>
      </c>
      <c r="D15" s="212" t="str">
        <f>Dict_ADD22!D13</f>
        <v>Number</v>
      </c>
      <c r="E15" t="s">
        <v>602</v>
      </c>
      <c r="R15" t="str">
        <f>IF(ISBLANK(ADD22C!G14),"##BLANK",ADD22C!G14)</f>
        <v>##BLANK</v>
      </c>
      <c r="S15" t="str">
        <f>IF(ISBLANK(ADD22C!H14),"##BLANK",ADD22C!H14)</f>
        <v>##BLANK</v>
      </c>
      <c r="T15" t="str">
        <f>IF(ISBLANK(ADD22C!I14),"##BLANK",ADD22C!I14)</f>
        <v>##BLANK</v>
      </c>
      <c r="U15" t="str">
        <f>IF(ISBLANK(ADD22C!J14),"##BLANK",ADD22C!J14)</f>
        <v>##BLANK</v>
      </c>
      <c r="V15" t="str">
        <f>IF(ISBLANK(ADD22C!K14),"##BLANK",ADD22C!K14)</f>
        <v>##BLANK</v>
      </c>
      <c r="W15" t="str">
        <f>IF(ISBLANK(ADD22C!L14),"##BLANK",ADD22C!L14)</f>
        <v>##BLANK</v>
      </c>
      <c r="X15" t="str">
        <f>IF(ISBLANK(ADD22C!M14),"##BLANK",ADD22C!M14)</f>
        <v>##BLANK</v>
      </c>
      <c r="Y15" t="str">
        <f>IF(ISBLANK(ADD22C!N14),"##BLANK",ADD22C!N14)</f>
        <v>##BLANK</v>
      </c>
      <c r="Z15" t="str">
        <f>IF(ISBLANK(ADD22C!O14),"##BLANK",ADD22C!O14)</f>
        <v>##BLANK</v>
      </c>
      <c r="AA15" t="str">
        <f>IF(ISBLANK(ADD22C!P14),"##BLANK",ADD22C!P14)</f>
        <v>##BLANK</v>
      </c>
      <c r="AB15" t="str">
        <f>IF(ISBLANK(ADD22C!Q14),"##BLANK",ADD22C!Q14)</f>
        <v>##BLANK</v>
      </c>
      <c r="AC15" t="str">
        <f>IF(ISBLANK(ADD22C!R14),"##BLANK",ADD22C!R14)</f>
        <v>##BLANK</v>
      </c>
      <c r="AD15" t="str">
        <f>IF(ISBLANK(ADD22C!S14),"##BLANK",ADD22C!S14)</f>
        <v>##BLANK</v>
      </c>
    </row>
    <row r="16" spans="1:30" ht="15.75" customHeight="1">
      <c r="B16" s="212" t="str">
        <f>Dict_ADD22!A14</f>
        <v>ADD22C_05_PR24</v>
      </c>
      <c r="C16" s="212" t="str">
        <f>Dict_ADD22!C14</f>
        <v>Outcome performance from enhancement expenditure - Bespoke performance commitments - Performance level - Lower carbon concrete</v>
      </c>
      <c r="D16" s="212" t="str">
        <f>Dict_ADD22!D14</f>
        <v>%</v>
      </c>
      <c r="E16" t="s">
        <v>602</v>
      </c>
      <c r="R16" t="str">
        <f>IF(ISBLANK(ADD22C!G15),"##BLANK",ADD22C!G15)</f>
        <v>##BLANK</v>
      </c>
      <c r="S16" t="str">
        <f>IF(ISBLANK(ADD22C!H15),"##BLANK",ADD22C!H15)</f>
        <v>##BLANK</v>
      </c>
      <c r="T16" t="str">
        <f>IF(ISBLANK(ADD22C!I15),"##BLANK",ADD22C!I15)</f>
        <v>##BLANK</v>
      </c>
      <c r="U16" t="str">
        <f>IF(ISBLANK(ADD22C!J15),"##BLANK",ADD22C!J15)</f>
        <v>##BLANK</v>
      </c>
      <c r="V16" t="str">
        <f>IF(ISBLANK(ADD22C!K15),"##BLANK",ADD22C!K15)</f>
        <v>##BLANK</v>
      </c>
      <c r="W16" t="str">
        <f>IF(ISBLANK(ADD22C!L15),"##BLANK",ADD22C!L15)</f>
        <v>##BLANK</v>
      </c>
      <c r="X16" t="str">
        <f>IF(ISBLANK(ADD22C!M15),"##BLANK",ADD22C!M15)</f>
        <v>##BLANK</v>
      </c>
      <c r="Y16" t="str">
        <f>IF(ISBLANK(ADD22C!N15),"##BLANK",ADD22C!N15)</f>
        <v>##BLANK</v>
      </c>
      <c r="Z16" t="str">
        <f>IF(ISBLANK(ADD22C!O15),"##BLANK",ADD22C!O15)</f>
        <v>##BLANK</v>
      </c>
      <c r="AA16" t="str">
        <f>IF(ISBLANK(ADD22C!P15),"##BLANK",ADD22C!P15)</f>
        <v>##BLANK</v>
      </c>
      <c r="AB16" t="str">
        <f>IF(ISBLANK(ADD22C!Q15),"##BLANK",ADD22C!Q15)</f>
        <v>##BLANK</v>
      </c>
      <c r="AC16" t="str">
        <f>IF(ISBLANK(ADD22C!R15),"##BLANK",ADD22C!R15)</f>
        <v>##BLANK</v>
      </c>
      <c r="AD16" t="str">
        <f>IF(ISBLANK(ADD22C!S15),"##BLANK",ADD22C!S15)</f>
        <v>##BLANK</v>
      </c>
    </row>
    <row r="17" spans="2:30" ht="15.75" customHeight="1">
      <c r="B17" s="212" t="str">
        <f>Dict_ADD22!A15</f>
        <v>ADD22C_06_PR24</v>
      </c>
      <c r="C17" s="212" t="str">
        <f>Dict_ADD22!C15</f>
        <v>Outcome performance from enhancement expenditure - Bespoke performance commitments - Performance level - Low pressure</v>
      </c>
      <c r="D17" s="212" t="str">
        <f>Dict_ADD22!D15</f>
        <v>Time</v>
      </c>
      <c r="E17" t="s">
        <v>602</v>
      </c>
      <c r="R17">
        <f>IF(ISBLANK(ADD22C!G16),"##BLANK",ADD22C!G16)</f>
        <v>0</v>
      </c>
      <c r="S17">
        <f>IF(ISBLANK(ADD22C!H16),"##BLANK",ADD22C!H16)</f>
        <v>0</v>
      </c>
      <c r="T17">
        <f>IF(ISBLANK(ADD22C!I16),"##BLANK",ADD22C!I16)</f>
        <v>0</v>
      </c>
      <c r="U17">
        <f>IF(ISBLANK(ADD22C!J16),"##BLANK",ADD22C!J16)</f>
        <v>0</v>
      </c>
      <c r="V17">
        <f>IF(ISBLANK(ADD22C!K16),"##BLANK",ADD22C!K16)</f>
        <v>0</v>
      </c>
      <c r="W17">
        <f>IF(ISBLANK(ADD22C!L16),"##BLANK",ADD22C!L16)</f>
        <v>0</v>
      </c>
      <c r="X17">
        <f>IF(ISBLANK(ADD22C!M16),"##BLANK",ADD22C!M16)</f>
        <v>0</v>
      </c>
      <c r="Y17">
        <f>IF(ISBLANK(ADD22C!N16),"##BLANK",ADD22C!N16)</f>
        <v>0</v>
      </c>
      <c r="Z17">
        <f>IF(ISBLANK(ADD22C!O16),"##BLANK",ADD22C!O16)</f>
        <v>0</v>
      </c>
      <c r="AA17">
        <f>IF(ISBLANK(ADD22C!P16),"##BLANK",ADD22C!P16)</f>
        <v>0</v>
      </c>
      <c r="AB17">
        <f>IF(ISBLANK(ADD22C!Q16),"##BLANK",ADD22C!Q16)</f>
        <v>0</v>
      </c>
      <c r="AC17">
        <f>IF(ISBLANK(ADD22C!R16),"##BLANK",ADD22C!R16)</f>
        <v>0</v>
      </c>
      <c r="AD17">
        <f>IF(ISBLANK(ADD22C!S16),"##BLANK",ADD22C!S16)</f>
        <v>0</v>
      </c>
    </row>
    <row r="18" spans="2:30" ht="15.75" customHeight="1">
      <c r="B18" s="212" t="str">
        <f>Dict_ADD22!A16</f>
        <v>ADD22C_07_PR24</v>
      </c>
      <c r="C18" s="212" t="str">
        <f>Dict_ADD22!C16</f>
        <v>Outcome performance from enhancement expenditure - Bespoke performance commitments - Performance level - Streetworks collaboration</v>
      </c>
      <c r="D18" s="212" t="str">
        <f>Dict_ADD22!D16</f>
        <v>Number</v>
      </c>
      <c r="E18" t="s">
        <v>602</v>
      </c>
      <c r="R18" t="str">
        <f>IF(ISBLANK(ADD22C!G17),"##BLANK",ADD22C!G17)</f>
        <v>##BLANK</v>
      </c>
      <c r="S18" t="str">
        <f>IF(ISBLANK(ADD22C!H17),"##BLANK",ADD22C!H17)</f>
        <v>##BLANK</v>
      </c>
      <c r="T18" t="str">
        <f>IF(ISBLANK(ADD22C!I17),"##BLANK",ADD22C!I17)</f>
        <v>##BLANK</v>
      </c>
      <c r="U18" t="str">
        <f>IF(ISBLANK(ADD22C!J17),"##BLANK",ADD22C!J17)</f>
        <v>##BLANK</v>
      </c>
      <c r="V18" t="str">
        <f>IF(ISBLANK(ADD22C!K17),"##BLANK",ADD22C!K17)</f>
        <v>##BLANK</v>
      </c>
      <c r="W18" t="str">
        <f>IF(ISBLANK(ADD22C!L17),"##BLANK",ADD22C!L17)</f>
        <v>##BLANK</v>
      </c>
      <c r="X18" t="str">
        <f>IF(ISBLANK(ADD22C!M17),"##BLANK",ADD22C!M17)</f>
        <v>##BLANK</v>
      </c>
      <c r="Y18" t="str">
        <f>IF(ISBLANK(ADD22C!N17),"##BLANK",ADD22C!N17)</f>
        <v>##BLANK</v>
      </c>
      <c r="Z18" t="str">
        <f>IF(ISBLANK(ADD22C!O17),"##BLANK",ADD22C!O17)</f>
        <v>##BLANK</v>
      </c>
      <c r="AA18" t="str">
        <f>IF(ISBLANK(ADD22C!P17),"##BLANK",ADD22C!P17)</f>
        <v>##BLANK</v>
      </c>
      <c r="AB18" t="str">
        <f>IF(ISBLANK(ADD22C!Q17),"##BLANK",ADD22C!Q17)</f>
        <v>##BLANK</v>
      </c>
      <c r="AC18" t="str">
        <f>IF(ISBLANK(ADD22C!R17),"##BLANK",ADD22C!R17)</f>
        <v>##BLANK</v>
      </c>
      <c r="AD18" t="str">
        <f>IF(ISBLANK(ADD22C!S17),"##BLANK",ADD22C!S17)</f>
        <v>##BLANK</v>
      </c>
    </row>
    <row r="19" spans="2:30" ht="15.75" customHeight="1">
      <c r="B19" s="212" t="str">
        <f>Dict_ADD22!A17</f>
        <v>ADD22C_08_PR24</v>
      </c>
      <c r="C19" s="212" t="str">
        <f>Dict_ADD22!C17</f>
        <v>Outcome performance from enhancement expenditure - Bespoke performance commitments - Performance level - Wonderful Windermere</v>
      </c>
      <c r="D19" s="212" t="str">
        <f>Dict_ADD22!D17</f>
        <v>Kg</v>
      </c>
      <c r="E19" t="s">
        <v>602</v>
      </c>
      <c r="R19" t="str">
        <f>IF(ISBLANK(ADD22C!G18),"##BLANK",ADD22C!G18)</f>
        <v>##BLANK</v>
      </c>
      <c r="S19" t="str">
        <f>IF(ISBLANK(ADD22C!H18),"##BLANK",ADD22C!H18)</f>
        <v>##BLANK</v>
      </c>
      <c r="T19" t="str">
        <f>IF(ISBLANK(ADD22C!I18),"##BLANK",ADD22C!I18)</f>
        <v>##BLANK</v>
      </c>
      <c r="U19" t="str">
        <f>IF(ISBLANK(ADD22C!J18),"##BLANK",ADD22C!J18)</f>
        <v>##BLANK</v>
      </c>
      <c r="V19" t="str">
        <f>IF(ISBLANK(ADD22C!K18),"##BLANK",ADD22C!K18)</f>
        <v>##BLANK</v>
      </c>
      <c r="W19" t="str">
        <f>IF(ISBLANK(ADD22C!L18),"##BLANK",ADD22C!L18)</f>
        <v>##BLANK</v>
      </c>
      <c r="X19" t="str">
        <f>IF(ISBLANK(ADD22C!M18),"##BLANK",ADD22C!M18)</f>
        <v>##BLANK</v>
      </c>
      <c r="Y19" t="str">
        <f>IF(ISBLANK(ADD22C!N18),"##BLANK",ADD22C!N18)</f>
        <v>##BLANK</v>
      </c>
      <c r="Z19" t="str">
        <f>IF(ISBLANK(ADD22C!O18),"##BLANK",ADD22C!O18)</f>
        <v>##BLANK</v>
      </c>
      <c r="AA19" t="str">
        <f>IF(ISBLANK(ADD22C!P18),"##BLANK",ADD22C!P18)</f>
        <v>##BLANK</v>
      </c>
      <c r="AB19" t="str">
        <f>IF(ISBLANK(ADD22C!Q18),"##BLANK",ADD22C!Q18)</f>
        <v>##BLANK</v>
      </c>
      <c r="AC19" t="str">
        <f>IF(ISBLANK(ADD22C!R18),"##BLANK",ADD22C!R18)</f>
        <v>##BLANK</v>
      </c>
      <c r="AD19" t="str">
        <f>IF(ISBLANK(ADD22C!S18),"##BLANK",ADD22C!S18)</f>
        <v>##BLANK</v>
      </c>
    </row>
    <row r="20" spans="2:30" ht="15.75" customHeight="1">
      <c r="B20" s="212" t="str">
        <f>Dict_ADD22!A18</f>
        <v>ADD22D_01WR_PR24</v>
      </c>
      <c r="C20" s="212" t="str">
        <f>Dict_ADD22!C18</f>
        <v>Outcome performance - ODIs (financial) - Price control allocation - Water resources - Capital carbon</v>
      </c>
      <c r="D20" s="212" t="str">
        <f>Dict_ADD22!D18</f>
        <v>%</v>
      </c>
      <c r="E20" t="s">
        <v>602</v>
      </c>
      <c r="F20" t="str">
        <f>IF(ISBLANK(ADD22D!E13),"##BLANK",ADD22D!E13)</f>
        <v>##BLANK</v>
      </c>
    </row>
    <row r="21" spans="2:30" ht="15.75" customHeight="1">
      <c r="B21" s="212" t="str">
        <f>Dict_ADD22!A19</f>
        <v>ADD22D_02WR_PR24</v>
      </c>
      <c r="C21" s="212" t="str">
        <f>Dict_ADD22!C19</f>
        <v>Outcome performance - ODIs (financial) - Price control allocation - Water resources - Embodied greenhouse gas emissions [SWB]</v>
      </c>
      <c r="D21" s="212" t="str">
        <f>Dict_ADD22!D19</f>
        <v>%</v>
      </c>
      <c r="E21" t="s">
        <v>602</v>
      </c>
      <c r="F21" t="str">
        <f>IF(ISBLANK(ADD22D!E14),"##BLANK",ADD22D!E14)</f>
        <v>##BLANK</v>
      </c>
    </row>
    <row r="22" spans="2:30" ht="15.75" customHeight="1">
      <c r="B22" s="212" t="str">
        <f>Dict_ADD22!A20</f>
        <v>ADD22D_03WR_PR24</v>
      </c>
      <c r="C22" s="212" t="str">
        <f>Dict_ADD22!C20</f>
        <v>Outcome performance - ODIs (financial) - Price control allocation - Water resources - Embodied greenhouse gas emissions [UUW]</v>
      </c>
      <c r="D22" s="212" t="str">
        <f>Dict_ADD22!D20</f>
        <v>%</v>
      </c>
      <c r="E22" t="s">
        <v>602</v>
      </c>
      <c r="F22" t="str">
        <f>IF(ISBLANK(ADD22D!E15),"##BLANK",ADD22D!E15)</f>
        <v>##BLANK</v>
      </c>
    </row>
    <row r="23" spans="2:30" ht="15.75" customHeight="1">
      <c r="B23" s="212" t="str">
        <f>Dict_ADD22!A21</f>
        <v>ADD22D_04WR_PR24</v>
      </c>
      <c r="C23" s="212" t="str">
        <f>Dict_ADD22!C21</f>
        <v>Outcome performance - ODIs (financial) - Price control allocation - Water resources - Lead pipe replacement</v>
      </c>
      <c r="D23" s="212" t="str">
        <f>Dict_ADD22!D21</f>
        <v>%</v>
      </c>
      <c r="E23" t="s">
        <v>602</v>
      </c>
      <c r="F23" t="str">
        <f>IF(ISBLANK(ADD22D!E16),"##BLANK",ADD22D!E16)</f>
        <v>##BLANK</v>
      </c>
      <c r="R23" s="214"/>
      <c r="S23" s="214"/>
      <c r="T23" s="214"/>
      <c r="U23" s="214"/>
      <c r="V23" s="214"/>
      <c r="W23" s="214"/>
      <c r="X23" s="214"/>
      <c r="Y23" s="214"/>
      <c r="Z23" s="214"/>
      <c r="AA23" s="214"/>
      <c r="AB23" s="214"/>
      <c r="AC23" s="214"/>
      <c r="AD23" s="214"/>
    </row>
    <row r="24" spans="2:30" ht="15.75" customHeight="1">
      <c r="B24" s="212" t="str">
        <f>Dict_ADD22!A22</f>
        <v>ADD22D_05WR_PR24</v>
      </c>
      <c r="C24" s="212" t="str">
        <f>Dict_ADD22!C22</f>
        <v>Outcome performance - ODIs (financial) - Price control allocation - Water resources - Lower carbon concrete</v>
      </c>
      <c r="D24" s="212" t="str">
        <f>Dict_ADD22!D22</f>
        <v>%</v>
      </c>
      <c r="E24" t="s">
        <v>602</v>
      </c>
      <c r="F24" t="str">
        <f>IF(ISBLANK(ADD22D!E17),"##BLANK",ADD22D!E17)</f>
        <v>##BLANK</v>
      </c>
      <c r="R24" s="214"/>
      <c r="S24" s="214"/>
      <c r="T24" s="214"/>
      <c r="U24" s="214"/>
      <c r="V24" s="214"/>
      <c r="W24" s="214"/>
      <c r="X24" s="214"/>
      <c r="Y24" s="214"/>
      <c r="Z24" s="214"/>
      <c r="AA24" s="214"/>
      <c r="AB24" s="214"/>
      <c r="AC24" s="214"/>
      <c r="AD24" s="214"/>
    </row>
    <row r="25" spans="2:30" ht="15.75" customHeight="1">
      <c r="B25" s="212" t="str">
        <f>Dict_ADD22!A23</f>
        <v>ADD22D_06WR_PR24</v>
      </c>
      <c r="C25" s="212" t="str">
        <f>Dict_ADD22!C23</f>
        <v>Outcome performance - ODIs (financial) - Price control allocation - Water resources - Low pressure</v>
      </c>
      <c r="D25" s="212" t="str">
        <f>Dict_ADD22!D23</f>
        <v>%</v>
      </c>
      <c r="E25" t="s">
        <v>602</v>
      </c>
      <c r="F25" t="str">
        <f>IF(ISBLANK(ADD22D!E18),"##BLANK",ADD22D!E18)</f>
        <v>##BLANK</v>
      </c>
      <c r="R25" s="213"/>
      <c r="S25" s="213"/>
      <c r="T25" s="213"/>
      <c r="U25" s="213"/>
      <c r="V25" s="213"/>
      <c r="W25" s="213"/>
      <c r="X25" s="213"/>
      <c r="Y25" s="213"/>
      <c r="Z25" s="213"/>
      <c r="AA25" s="213"/>
      <c r="AB25" s="213"/>
      <c r="AC25" s="213"/>
      <c r="AD25" s="213"/>
    </row>
    <row r="26" spans="2:30" ht="15.75" customHeight="1">
      <c r="B26" s="212" t="str">
        <f>Dict_ADD22!A24</f>
        <v>ADD22D_07WR_PR24</v>
      </c>
      <c r="C26" s="212" t="str">
        <f>Dict_ADD22!C24</f>
        <v>Outcome performance - ODIs (financial) - Price control allocation - Water resources - Streetworks collaboration</v>
      </c>
      <c r="D26" s="212" t="str">
        <f>Dict_ADD22!D24</f>
        <v>%</v>
      </c>
      <c r="E26" t="s">
        <v>602</v>
      </c>
      <c r="F26" t="str">
        <f>IF(ISBLANK(ADD22D!E19),"##BLANK",ADD22D!E19)</f>
        <v>##BLANK</v>
      </c>
    </row>
    <row r="27" spans="2:30" ht="15.75" customHeight="1">
      <c r="B27" s="212" t="str">
        <f>Dict_ADD22!A25</f>
        <v>ADD22D_08WR_PR24</v>
      </c>
      <c r="C27" s="212" t="str">
        <f>Dict_ADD22!C25</f>
        <v>Outcome performance - ODIs (financial) - Price control allocation - Water resources - Wonderful Windermere</v>
      </c>
      <c r="D27" s="212" t="str">
        <f>Dict_ADD22!D25</f>
        <v>%</v>
      </c>
      <c r="E27" t="s">
        <v>602</v>
      </c>
      <c r="F27" t="str">
        <f>IF(ISBLANK(ADD22D!E20),"##BLANK",ADD22D!E20)</f>
        <v>##BLANK</v>
      </c>
    </row>
    <row r="28" spans="2:30" ht="15.75" customHeight="1">
      <c r="B28" s="212" t="str">
        <f>Dict_ADD22!A26</f>
        <v>ADD22D_01WNP_PR24</v>
      </c>
      <c r="C28" s="212" t="str">
        <f>Dict_ADD22!C26</f>
        <v>Outcome performance - ODIs (financial) - Price control allocation - Water network plus - Capital carbon</v>
      </c>
      <c r="D28" s="212" t="str">
        <f>Dict_ADD22!D26</f>
        <v>%</v>
      </c>
      <c r="E28" t="s">
        <v>602</v>
      </c>
      <c r="F28" s="163" t="str">
        <f>IF(ISBLANK(ADD22D!F13),"##BLANK",ADD22D!F13)</f>
        <v>##BLANK</v>
      </c>
    </row>
    <row r="29" spans="2:30" ht="15.75" customHeight="1">
      <c r="B29" s="212" t="str">
        <f>Dict_ADD22!A27</f>
        <v>ADD22D_02WNP_PR24</v>
      </c>
      <c r="C29" s="212" t="str">
        <f>Dict_ADD22!C27</f>
        <v>Outcome performance - ODIs (financial) - Price control allocation - Water network plus - Embodied greenhouse gas emissions [SWB]</v>
      </c>
      <c r="D29" s="212" t="str">
        <f>Dict_ADD22!D27</f>
        <v>%</v>
      </c>
      <c r="E29" t="s">
        <v>602</v>
      </c>
      <c r="F29" s="163" t="str">
        <f>IF(ISBLANK(ADD22D!F14),"##BLANK",ADD22D!F14)</f>
        <v>##BLANK</v>
      </c>
    </row>
    <row r="30" spans="2:30" ht="15.75" customHeight="1">
      <c r="B30" s="212" t="str">
        <f>Dict_ADD22!A28</f>
        <v>ADD22D_03WNP_PR24</v>
      </c>
      <c r="C30" s="212" t="str">
        <f>Dict_ADD22!C28</f>
        <v>Outcome performance - ODIs (financial) - Price control allocation - Water network plus - Embodied greenhouse gas emissions [UUW]</v>
      </c>
      <c r="D30" s="212" t="str">
        <f>Dict_ADD22!D28</f>
        <v>%</v>
      </c>
      <c r="E30" t="s">
        <v>602</v>
      </c>
      <c r="F30" s="163" t="str">
        <f>IF(ISBLANK(ADD22D!F15),"##BLANK",ADD22D!F15)</f>
        <v>##BLANK</v>
      </c>
    </row>
    <row r="31" spans="2:30" ht="15.75" customHeight="1">
      <c r="B31" s="212" t="str">
        <f>Dict_ADD22!A29</f>
        <v>ADD22D_04WNP_PR24</v>
      </c>
      <c r="C31" s="212" t="str">
        <f>Dict_ADD22!C29</f>
        <v>Outcome performance - ODIs (financial) - Price control allocation - Water network plus - Lead pipe replacement</v>
      </c>
      <c r="D31" s="212" t="str">
        <f>Dict_ADD22!D29</f>
        <v>%</v>
      </c>
      <c r="E31" t="s">
        <v>602</v>
      </c>
      <c r="F31" s="163" t="str">
        <f>IF(ISBLANK(ADD22D!F16),"##BLANK",ADD22D!F16)</f>
        <v>##BLANK</v>
      </c>
    </row>
    <row r="32" spans="2:30" ht="15.75" customHeight="1">
      <c r="B32" s="212" t="str">
        <f>Dict_ADD22!A30</f>
        <v>ADD22D_05WNP_PR24</v>
      </c>
      <c r="C32" s="212" t="str">
        <f>Dict_ADD22!C30</f>
        <v>Outcome performance - ODIs (financial) - Price control allocation - Water network plus - Lower carbon concrete</v>
      </c>
      <c r="D32" s="212" t="str">
        <f>Dict_ADD22!D30</f>
        <v>%</v>
      </c>
      <c r="E32" t="s">
        <v>602</v>
      </c>
      <c r="F32" s="163" t="str">
        <f>IF(ISBLANK(ADD22D!F17),"##BLANK",ADD22D!F17)</f>
        <v>##BLANK</v>
      </c>
    </row>
    <row r="33" spans="2:6" ht="15.75" customHeight="1">
      <c r="B33" s="212" t="str">
        <f>Dict_ADD22!A31</f>
        <v>ADD22D_06WNP_PR24</v>
      </c>
      <c r="C33" s="212" t="str">
        <f>Dict_ADD22!C31</f>
        <v>Outcome performance - ODIs (financial) - Price control allocation - Water network plus - Low pressure</v>
      </c>
      <c r="D33" s="212" t="str">
        <f>Dict_ADD22!D31</f>
        <v>%</v>
      </c>
      <c r="E33" t="s">
        <v>602</v>
      </c>
      <c r="F33" s="163" t="str">
        <f>IF(ISBLANK(ADD22D!F18),"##BLANK",ADD22D!F18)</f>
        <v>##BLANK</v>
      </c>
    </row>
    <row r="34" spans="2:6" ht="15.75" customHeight="1">
      <c r="B34" s="212" t="str">
        <f>Dict_ADD22!A32</f>
        <v>ADD22D_07WNP_PR24</v>
      </c>
      <c r="C34" s="212" t="str">
        <f>Dict_ADD22!C32</f>
        <v>Outcome performance - ODIs (financial) - Price control allocation - Water network plus - Streetworks collaboration</v>
      </c>
      <c r="D34" s="212" t="str">
        <f>Dict_ADD22!D32</f>
        <v>%</v>
      </c>
      <c r="E34" t="s">
        <v>602</v>
      </c>
      <c r="F34" s="163" t="str">
        <f>IF(ISBLANK(ADD22D!F19),"##BLANK",ADD22D!F19)</f>
        <v>##BLANK</v>
      </c>
    </row>
    <row r="35" spans="2:6" ht="15.75" customHeight="1">
      <c r="B35" s="212" t="str">
        <f>Dict_ADD22!A33</f>
        <v>ADD22D_08WNP_PR24</v>
      </c>
      <c r="C35" s="212" t="str">
        <f>Dict_ADD22!C33</f>
        <v>Outcome performance - ODIs (financial) - Price control allocation - Water network plus - Wonderful Windermere</v>
      </c>
      <c r="D35" s="212" t="str">
        <f>Dict_ADD22!D33</f>
        <v>%</v>
      </c>
      <c r="E35" t="s">
        <v>602</v>
      </c>
      <c r="F35" s="163" t="str">
        <f>IF(ISBLANK(ADD22D!F20),"##BLANK",ADD22D!F20)</f>
        <v>##BLANK</v>
      </c>
    </row>
    <row r="36" spans="2:6" ht="15.75" customHeight="1">
      <c r="B36" s="212" t="str">
        <f>Dict_ADD22!A34</f>
        <v>ADD22D_01WWNP_PR24</v>
      </c>
      <c r="C36" s="212" t="str">
        <f>Dict_ADD22!C34</f>
        <v>Outcome performance - ODIs (financial) - Price control allocation - Wastewater network plus - Capital carbon</v>
      </c>
      <c r="D36" s="212" t="str">
        <f>Dict_ADD22!D34</f>
        <v>%</v>
      </c>
      <c r="E36" t="s">
        <v>602</v>
      </c>
      <c r="F36" s="163" t="str">
        <f>IF(ISBLANK(ADD22D!G13),"##BLANK",ADD22D!G13)</f>
        <v>##BLANK</v>
      </c>
    </row>
    <row r="37" spans="2:6" ht="15.75" customHeight="1">
      <c r="B37" s="212" t="str">
        <f>Dict_ADD22!A35</f>
        <v>ADD22D_02WWNP_PR24</v>
      </c>
      <c r="C37" s="212" t="str">
        <f>Dict_ADD22!C35</f>
        <v>Outcome performance - ODIs (financial) - Price control allocation - Wastewater network plus - Embodied greenhouse gas emissions [SWB]</v>
      </c>
      <c r="D37" s="212" t="str">
        <f>Dict_ADD22!D35</f>
        <v>%</v>
      </c>
      <c r="E37" t="s">
        <v>602</v>
      </c>
      <c r="F37" s="163" t="str">
        <f>IF(ISBLANK(ADD22D!G14),"##BLANK",ADD22D!G14)</f>
        <v>##BLANK</v>
      </c>
    </row>
    <row r="38" spans="2:6" ht="15.75" customHeight="1">
      <c r="B38" s="212" t="str">
        <f>Dict_ADD22!A36</f>
        <v>ADD22D_03WWNP_PR24</v>
      </c>
      <c r="C38" s="212" t="str">
        <f>Dict_ADD22!C36</f>
        <v>Outcome performance - ODIs (financial) - Price control allocation - Wastewater network plus - Embodied greenhouse gas emissions [UUW]</v>
      </c>
      <c r="D38" s="212" t="str">
        <f>Dict_ADD22!D36</f>
        <v>%</v>
      </c>
      <c r="E38" t="s">
        <v>602</v>
      </c>
      <c r="F38" s="163" t="str">
        <f>IF(ISBLANK(ADD22D!G15),"##BLANK",ADD22D!G15)</f>
        <v>##BLANK</v>
      </c>
    </row>
    <row r="39" spans="2:6" ht="15.75" customHeight="1">
      <c r="B39" s="212" t="str">
        <f>Dict_ADD22!A37</f>
        <v>ADD22D_04WWNP_PR24</v>
      </c>
      <c r="C39" s="212" t="str">
        <f>Dict_ADD22!C37</f>
        <v>Outcome performance - ODIs (financial) - Price control allocation - Wastewater network plus - Lead pipe replacement</v>
      </c>
      <c r="D39" s="212" t="str">
        <f>Dict_ADD22!D37</f>
        <v>%</v>
      </c>
      <c r="E39" t="s">
        <v>602</v>
      </c>
      <c r="F39" s="163" t="str">
        <f>IF(ISBLANK(ADD22D!G16),"##BLANK",ADD22D!G16)</f>
        <v>##BLANK</v>
      </c>
    </row>
    <row r="40" spans="2:6" ht="15.75" customHeight="1">
      <c r="B40" s="212" t="str">
        <f>Dict_ADD22!A38</f>
        <v>ADD22D_05WWNP_PR24</v>
      </c>
      <c r="C40" s="212" t="str">
        <f>Dict_ADD22!C38</f>
        <v>Outcome performance - ODIs (financial) - Price control allocation - Wastewater network plus - Lower carbon concrete</v>
      </c>
      <c r="D40" s="212" t="str">
        <f>Dict_ADD22!D38</f>
        <v>%</v>
      </c>
      <c r="E40" t="s">
        <v>602</v>
      </c>
      <c r="F40" s="163" t="str">
        <f>IF(ISBLANK(ADD22D!G17),"##BLANK",ADD22D!G17)</f>
        <v>##BLANK</v>
      </c>
    </row>
    <row r="41" spans="2:6" ht="15.75" customHeight="1">
      <c r="B41" s="212" t="str">
        <f>Dict_ADD22!A39</f>
        <v>ADD22D_06WWNP_PR24</v>
      </c>
      <c r="C41" s="212" t="str">
        <f>Dict_ADD22!C39</f>
        <v>Outcome performance - ODIs (financial) - Price control allocation - Wastewater network plus - Low pressure</v>
      </c>
      <c r="D41" s="212" t="str">
        <f>Dict_ADD22!D39</f>
        <v>%</v>
      </c>
      <c r="E41" t="s">
        <v>602</v>
      </c>
      <c r="F41" s="163" t="str">
        <f>IF(ISBLANK(ADD22D!G18),"##BLANK",ADD22D!G18)</f>
        <v>##BLANK</v>
      </c>
    </row>
    <row r="42" spans="2:6" ht="15.75" customHeight="1">
      <c r="B42" s="212" t="str">
        <f>Dict_ADD22!A40</f>
        <v>ADD22D_07WWNP_PR24</v>
      </c>
      <c r="C42" s="212" t="str">
        <f>Dict_ADD22!C40</f>
        <v>Outcome performance - ODIs (financial) - Price control allocation - Wastewater network plus - Streetworks collaboration</v>
      </c>
      <c r="D42" s="212" t="str">
        <f>Dict_ADD22!D40</f>
        <v>%</v>
      </c>
      <c r="E42" t="s">
        <v>602</v>
      </c>
      <c r="F42" s="163" t="str">
        <f>IF(ISBLANK(ADD22D!G19),"##BLANK",ADD22D!G19)</f>
        <v>##BLANK</v>
      </c>
    </row>
    <row r="43" spans="2:6" ht="15.75" customHeight="1">
      <c r="B43" s="212" t="str">
        <f>Dict_ADD22!A41</f>
        <v>ADD22D_08WWNP_PR24</v>
      </c>
      <c r="C43" s="212" t="str">
        <f>Dict_ADD22!C41</f>
        <v>Outcome performance - ODIs (financial) - Price control allocation - Wastewater network plus - Wonderful Windermere</v>
      </c>
      <c r="D43" s="212" t="str">
        <f>Dict_ADD22!D41</f>
        <v>%</v>
      </c>
      <c r="E43" t="s">
        <v>602</v>
      </c>
      <c r="F43" s="163" t="str">
        <f>IF(ISBLANK(ADD22D!G20),"##BLANK",ADD22D!G20)</f>
        <v>##BLANK</v>
      </c>
    </row>
    <row r="44" spans="2:6" ht="15.75" customHeight="1">
      <c r="B44" s="212" t="str">
        <f>Dict_ADD22!A42</f>
        <v>ADD22D_01BIO_PR24</v>
      </c>
      <c r="C44" s="212" t="str">
        <f>Dict_ADD22!C42</f>
        <v>Outcome performance - ODIs (financial) - Price control allocation - Bioresources - Capital carbon</v>
      </c>
      <c r="D44" s="212" t="str">
        <f>Dict_ADD22!D42</f>
        <v>%</v>
      </c>
      <c r="E44" t="s">
        <v>602</v>
      </c>
      <c r="F44" s="163" t="str">
        <f>IF(ISBLANK(ADD22D!H13),"##BLANK",ADD22D!H13)</f>
        <v>##BLANK</v>
      </c>
    </row>
    <row r="45" spans="2:6" ht="15.75" customHeight="1">
      <c r="B45" s="212" t="str">
        <f>Dict_ADD22!A43</f>
        <v>ADD22D_02BIO_PR24</v>
      </c>
      <c r="C45" s="212" t="str">
        <f>Dict_ADD22!C43</f>
        <v>Outcome performance - ODIs (financial) - Price control allocation - Bioresources - Embodied greenhouse gas emissions [SWB]</v>
      </c>
      <c r="D45" s="212" t="str">
        <f>Dict_ADD22!D43</f>
        <v>%</v>
      </c>
      <c r="E45" t="s">
        <v>602</v>
      </c>
      <c r="F45" s="163" t="str">
        <f>IF(ISBLANK(ADD22D!H14),"##BLANK",ADD22D!H14)</f>
        <v>##BLANK</v>
      </c>
    </row>
    <row r="46" spans="2:6" ht="15.75" customHeight="1">
      <c r="B46" s="212" t="str">
        <f>Dict_ADD22!A44</f>
        <v>ADD22D_03BIO_PR24</v>
      </c>
      <c r="C46" s="212" t="str">
        <f>Dict_ADD22!C44</f>
        <v>Outcome performance - ODIs (financial) - Price control allocation - Bioresources - Embodied greenhouse gas emissions [UUW]</v>
      </c>
      <c r="D46" s="212" t="str">
        <f>Dict_ADD22!D44</f>
        <v>%</v>
      </c>
      <c r="E46" t="s">
        <v>602</v>
      </c>
      <c r="F46" s="163" t="str">
        <f>IF(ISBLANK(ADD22D!H15),"##BLANK",ADD22D!H15)</f>
        <v>##BLANK</v>
      </c>
    </row>
    <row r="47" spans="2:6" ht="15.75" customHeight="1">
      <c r="B47" s="212" t="str">
        <f>Dict_ADD22!A45</f>
        <v>ADD22D_04BIO_PR24</v>
      </c>
      <c r="C47" s="212" t="str">
        <f>Dict_ADD22!C45</f>
        <v>Outcome performance - ODIs (financial) - Price control allocation - Bioresources - Lead pipe replacement</v>
      </c>
      <c r="D47" s="212" t="str">
        <f>Dict_ADD22!D45</f>
        <v>%</v>
      </c>
      <c r="E47" t="s">
        <v>602</v>
      </c>
      <c r="F47" s="163" t="str">
        <f>IF(ISBLANK(ADD22D!H16),"##BLANK",ADD22D!H16)</f>
        <v>##BLANK</v>
      </c>
    </row>
    <row r="48" spans="2:6" ht="15.75" customHeight="1">
      <c r="B48" s="212" t="str">
        <f>Dict_ADD22!A46</f>
        <v>ADD22D_05BIO_PR24</v>
      </c>
      <c r="C48" s="212" t="str">
        <f>Dict_ADD22!C46</f>
        <v>Outcome performance - ODIs (financial) - Price control allocation - Bioresources - Lower carbon concrete</v>
      </c>
      <c r="D48" s="212" t="str">
        <f>Dict_ADD22!D46</f>
        <v>%</v>
      </c>
      <c r="E48" t="s">
        <v>602</v>
      </c>
      <c r="F48" s="163" t="str">
        <f>IF(ISBLANK(ADD22D!H17),"##BLANK",ADD22D!H17)</f>
        <v>##BLANK</v>
      </c>
    </row>
    <row r="49" spans="2:6" ht="15.75" customHeight="1">
      <c r="B49" s="212" t="str">
        <f>Dict_ADD22!A47</f>
        <v>ADD22D_06BIO_PR24</v>
      </c>
      <c r="C49" s="212" t="str">
        <f>Dict_ADD22!C47</f>
        <v>Outcome performance - ODIs (financial) - Price control allocation - Bioresources - Low pressure</v>
      </c>
      <c r="D49" s="212" t="str">
        <f>Dict_ADD22!D47</f>
        <v>%</v>
      </c>
      <c r="E49" t="s">
        <v>602</v>
      </c>
      <c r="F49" s="163" t="str">
        <f>IF(ISBLANK(ADD22D!H18),"##BLANK",ADD22D!H18)</f>
        <v>##BLANK</v>
      </c>
    </row>
    <row r="50" spans="2:6" ht="15.75" customHeight="1">
      <c r="B50" s="212" t="str">
        <f>Dict_ADD22!A48</f>
        <v>ADD22D_07BIO_PR24</v>
      </c>
      <c r="C50" s="212" t="str">
        <f>Dict_ADD22!C48</f>
        <v>Outcome performance - ODIs (financial) - Price control allocation - Bioresources - Streetworks collaboration</v>
      </c>
      <c r="D50" s="212" t="str">
        <f>Dict_ADD22!D48</f>
        <v>%</v>
      </c>
      <c r="E50" t="s">
        <v>602</v>
      </c>
      <c r="F50" s="163" t="str">
        <f>IF(ISBLANK(ADD22D!H19),"##BLANK",ADD22D!H19)</f>
        <v>##BLANK</v>
      </c>
    </row>
    <row r="51" spans="2:6" ht="15.75" customHeight="1">
      <c r="B51" s="212" t="str">
        <f>Dict_ADD22!A49</f>
        <v>ADD22D_08BIO_PR24</v>
      </c>
      <c r="C51" s="212" t="str">
        <f>Dict_ADD22!C49</f>
        <v>Outcome performance - ODIs (financial) - Price control allocation - Bioresources - Wonderful Windermere</v>
      </c>
      <c r="D51" s="212" t="str">
        <f>Dict_ADD22!D49</f>
        <v>%</v>
      </c>
      <c r="E51" t="s">
        <v>602</v>
      </c>
      <c r="F51" s="163" t="str">
        <f>IF(ISBLANK(ADD22D!H20),"##BLANK",ADD22D!H20)</f>
        <v>##BLANK</v>
      </c>
    </row>
    <row r="52" spans="2:6" ht="15.75" customHeight="1">
      <c r="B52" s="212" t="str">
        <f>Dict_ADD22!A50</f>
        <v>ADD22D_01RR_PR24</v>
      </c>
      <c r="C52" s="212" t="str">
        <f>Dict_ADD22!C50</f>
        <v>Outcome performance - ODIs (financial) - Price control allocation - Residential retail - Capital carbon</v>
      </c>
      <c r="D52" s="212" t="str">
        <f>Dict_ADD22!D50</f>
        <v>%</v>
      </c>
      <c r="E52" t="s">
        <v>602</v>
      </c>
      <c r="F52" s="163" t="str">
        <f>IF(ISBLANK(ADD22D!I13),"##BLANK",ADD22D!I13)</f>
        <v>##BLANK</v>
      </c>
    </row>
    <row r="53" spans="2:6" ht="15.75" customHeight="1">
      <c r="B53" s="212" t="str">
        <f>Dict_ADD22!A51</f>
        <v>ADD22D_02RR_PR24</v>
      </c>
      <c r="C53" s="212" t="str">
        <f>Dict_ADD22!C51</f>
        <v>Outcome performance - ODIs (financial) - Price control allocation - Residential retail - Embodied greenhouse gas emissions [SWB]</v>
      </c>
      <c r="D53" s="212" t="str">
        <f>Dict_ADD22!D51</f>
        <v>%</v>
      </c>
      <c r="E53" t="s">
        <v>602</v>
      </c>
      <c r="F53" s="163" t="str">
        <f>IF(ISBLANK(ADD22D!I14),"##BLANK",ADD22D!I14)</f>
        <v>##BLANK</v>
      </c>
    </row>
    <row r="54" spans="2:6" ht="15.75" customHeight="1">
      <c r="B54" s="212" t="str">
        <f>Dict_ADD22!A52</f>
        <v>ADD22D_03RR_PR24</v>
      </c>
      <c r="C54" s="212" t="str">
        <f>Dict_ADD22!C52</f>
        <v>Outcome performance - ODIs (financial) - Price control allocation - Residential retail - Embodied greenhouse gas emissions [UUW]</v>
      </c>
      <c r="D54" s="212" t="str">
        <f>Dict_ADD22!D52</f>
        <v>%</v>
      </c>
      <c r="E54" t="s">
        <v>602</v>
      </c>
      <c r="F54" s="163" t="str">
        <f>IF(ISBLANK(ADD22D!I15),"##BLANK",ADD22D!I15)</f>
        <v>##BLANK</v>
      </c>
    </row>
    <row r="55" spans="2:6" ht="15.75" customHeight="1">
      <c r="B55" s="212" t="str">
        <f>Dict_ADD22!A53</f>
        <v>ADD22D_04RR_PR24</v>
      </c>
      <c r="C55" s="212" t="str">
        <f>Dict_ADD22!C53</f>
        <v>Outcome performance - ODIs (financial) - Price control allocation - Residential retail - Lead pipe replacement</v>
      </c>
      <c r="D55" s="212" t="str">
        <f>Dict_ADD22!D53</f>
        <v>%</v>
      </c>
      <c r="E55" t="s">
        <v>602</v>
      </c>
      <c r="F55" s="163" t="str">
        <f>IF(ISBLANK(ADD22D!I16),"##BLANK",ADD22D!I16)</f>
        <v>##BLANK</v>
      </c>
    </row>
    <row r="56" spans="2:6" ht="15.75" customHeight="1">
      <c r="B56" s="212" t="str">
        <f>Dict_ADD22!A54</f>
        <v>ADD22D_05RR_PR24</v>
      </c>
      <c r="C56" s="212" t="str">
        <f>Dict_ADD22!C54</f>
        <v>Outcome performance - ODIs (financial) - Price control allocation - Residential retail - Lower carbon concrete</v>
      </c>
      <c r="D56" s="212" t="str">
        <f>Dict_ADD22!D54</f>
        <v>%</v>
      </c>
      <c r="E56" t="s">
        <v>602</v>
      </c>
      <c r="F56" s="163" t="str">
        <f>IF(ISBLANK(ADD22D!I17),"##BLANK",ADD22D!I17)</f>
        <v>##BLANK</v>
      </c>
    </row>
    <row r="57" spans="2:6" ht="15.75" customHeight="1">
      <c r="B57" s="212" t="str">
        <f>Dict_ADD22!A55</f>
        <v>ADD22D_06RR_PR24</v>
      </c>
      <c r="C57" s="212" t="str">
        <f>Dict_ADD22!C55</f>
        <v>Outcome performance - ODIs (financial) - Price control allocation - Residential retail - Low pressure</v>
      </c>
      <c r="D57" s="212" t="str">
        <f>Dict_ADD22!D55</f>
        <v>%</v>
      </c>
      <c r="E57" t="s">
        <v>602</v>
      </c>
      <c r="F57" s="163" t="str">
        <f>IF(ISBLANK(ADD22D!I18),"##BLANK",ADD22D!I18)</f>
        <v>##BLANK</v>
      </c>
    </row>
    <row r="58" spans="2:6" ht="15.75" customHeight="1">
      <c r="B58" s="212" t="str">
        <f>Dict_ADD22!A56</f>
        <v>ADD22D_07RR_PR24</v>
      </c>
      <c r="C58" s="212" t="str">
        <f>Dict_ADD22!C56</f>
        <v>Outcome performance - ODIs (financial) - Price control allocation - Residential retail - Streetworks collaboration</v>
      </c>
      <c r="D58" s="212" t="str">
        <f>Dict_ADD22!D56</f>
        <v>%</v>
      </c>
      <c r="E58" t="s">
        <v>602</v>
      </c>
      <c r="F58" s="163" t="str">
        <f>IF(ISBLANK(ADD22D!I19),"##BLANK",ADD22D!I19)</f>
        <v>##BLANK</v>
      </c>
    </row>
    <row r="59" spans="2:6" ht="15.75" customHeight="1">
      <c r="B59" s="212" t="str">
        <f>Dict_ADD22!A57</f>
        <v>ADD22D_08RR_PR24</v>
      </c>
      <c r="C59" s="212" t="str">
        <f>Dict_ADD22!C57</f>
        <v>Outcome performance - ODIs (financial) - Price control allocation - Residential retail - Wonderful Windermere</v>
      </c>
      <c r="D59" s="212" t="str">
        <f>Dict_ADD22!D57</f>
        <v>%</v>
      </c>
      <c r="E59" t="s">
        <v>602</v>
      </c>
      <c r="F59" s="163" t="str">
        <f>IF(ISBLANK(ADD22D!I20),"##BLANK",ADD22D!I20)</f>
        <v>##BLANK</v>
      </c>
    </row>
    <row r="60" spans="2:6" ht="15.75" customHeight="1">
      <c r="B60" s="212" t="str">
        <f>Dict_ADD22!A58</f>
        <v>ADD22D_01BR_PR24</v>
      </c>
      <c r="C60" s="212" t="str">
        <f>Dict_ADD22!C58</f>
        <v>Outcome performance - ODIs (financial) - Price control allocation - Business retail - Capital carbon</v>
      </c>
      <c r="D60" s="212" t="str">
        <f>Dict_ADD22!D58</f>
        <v>%</v>
      </c>
      <c r="E60" t="s">
        <v>602</v>
      </c>
      <c r="F60" s="163" t="str">
        <f>IF(ISBLANK(ADD22D!J13),"##BLANK",ADD22D!J13)</f>
        <v>##BLANK</v>
      </c>
    </row>
    <row r="61" spans="2:6" ht="15.75" customHeight="1">
      <c r="B61" s="212" t="str">
        <f>Dict_ADD22!A59</f>
        <v>ADD22D_02BR_PR24</v>
      </c>
      <c r="C61" s="212" t="str">
        <f>Dict_ADD22!C59</f>
        <v>Outcome performance - ODIs (financial) - Price control allocation - Business retail - Embodied greenhouse gas emissions [SWB]</v>
      </c>
      <c r="D61" s="212" t="str">
        <f>Dict_ADD22!D59</f>
        <v>%</v>
      </c>
      <c r="E61" t="s">
        <v>602</v>
      </c>
      <c r="F61" s="163" t="str">
        <f>IF(ISBLANK(ADD22D!J14),"##BLANK",ADD22D!J14)</f>
        <v>##BLANK</v>
      </c>
    </row>
    <row r="62" spans="2:6" ht="15.75" customHeight="1">
      <c r="B62" s="212" t="str">
        <f>Dict_ADD22!A60</f>
        <v>ADD22D_03BR_PR24</v>
      </c>
      <c r="C62" s="212" t="str">
        <f>Dict_ADD22!C60</f>
        <v>Outcome performance - ODIs (financial) - Price control allocation - Business retail - Embodied greenhouse gas emissions [UUW]</v>
      </c>
      <c r="D62" s="212" t="str">
        <f>Dict_ADD22!D60</f>
        <v>%</v>
      </c>
      <c r="E62" t="s">
        <v>602</v>
      </c>
      <c r="F62" s="163" t="str">
        <f>IF(ISBLANK(ADD22D!J15),"##BLANK",ADD22D!J15)</f>
        <v>##BLANK</v>
      </c>
    </row>
    <row r="63" spans="2:6" ht="15.75" customHeight="1">
      <c r="B63" s="212" t="str">
        <f>Dict_ADD22!A61</f>
        <v>ADD22D_04BR_PR24</v>
      </c>
      <c r="C63" s="212" t="str">
        <f>Dict_ADD22!C61</f>
        <v>Outcome performance - ODIs (financial) - Price control allocation - Business retail - Lead pipe replacement</v>
      </c>
      <c r="D63" s="212" t="str">
        <f>Dict_ADD22!D61</f>
        <v>%</v>
      </c>
      <c r="E63" t="s">
        <v>602</v>
      </c>
      <c r="F63" s="163" t="str">
        <f>IF(ISBLANK(ADD22D!J16),"##BLANK",ADD22D!J16)</f>
        <v>##BLANK</v>
      </c>
    </row>
    <row r="64" spans="2:6" ht="15.75" customHeight="1">
      <c r="B64" s="212" t="str">
        <f>Dict_ADD22!A62</f>
        <v>ADD22D_05BR_PR24</v>
      </c>
      <c r="C64" s="212" t="str">
        <f>Dict_ADD22!C62</f>
        <v>Outcome performance - ODIs (financial) - Price control allocation - Business retail - Lower carbon concrete</v>
      </c>
      <c r="D64" s="212" t="str">
        <f>Dict_ADD22!D62</f>
        <v>%</v>
      </c>
      <c r="E64" t="s">
        <v>602</v>
      </c>
      <c r="F64" s="163" t="str">
        <f>IF(ISBLANK(ADD22D!J17),"##BLANK",ADD22D!J17)</f>
        <v>##BLANK</v>
      </c>
    </row>
    <row r="65" spans="2:6" ht="15.75" customHeight="1">
      <c r="B65" s="212" t="str">
        <f>Dict_ADD22!A63</f>
        <v>ADD22D_06BR_PR24</v>
      </c>
      <c r="C65" s="212" t="str">
        <f>Dict_ADD22!C63</f>
        <v>Outcome performance - ODIs (financial) - Price control allocation - Business retail - Low pressure</v>
      </c>
      <c r="D65" s="212" t="str">
        <f>Dict_ADD22!D63</f>
        <v>%</v>
      </c>
      <c r="E65" t="s">
        <v>602</v>
      </c>
      <c r="F65" s="163" t="str">
        <f>IF(ISBLANK(ADD22D!J18),"##BLANK",ADD22D!J18)</f>
        <v>##BLANK</v>
      </c>
    </row>
    <row r="66" spans="2:6" ht="15.75" customHeight="1">
      <c r="B66" s="212" t="str">
        <f>Dict_ADD22!A64</f>
        <v>ADD22D_07BR_PR24</v>
      </c>
      <c r="C66" s="212" t="str">
        <f>Dict_ADD22!C64</f>
        <v>Outcome performance - ODIs (financial) - Price control allocation - Business retail - Streetworks collaboration</v>
      </c>
      <c r="D66" s="212" t="str">
        <f>Dict_ADD22!D64</f>
        <v>%</v>
      </c>
      <c r="E66" t="s">
        <v>602</v>
      </c>
      <c r="F66" s="163" t="str">
        <f>IF(ISBLANK(ADD22D!J19),"##BLANK",ADD22D!J19)</f>
        <v>##BLANK</v>
      </c>
    </row>
    <row r="67" spans="2:6" ht="15.75" customHeight="1">
      <c r="B67" s="212" t="str">
        <f>Dict_ADD22!A65</f>
        <v>ADD22D_08BR_PR24</v>
      </c>
      <c r="C67" s="212" t="str">
        <f>Dict_ADD22!C65</f>
        <v>Outcome performance - ODIs (financial) - Price control allocation - Business retail - Wonderful Windermere</v>
      </c>
      <c r="D67" s="212" t="str">
        <f>Dict_ADD22!D65</f>
        <v>%</v>
      </c>
      <c r="E67" t="s">
        <v>602</v>
      </c>
      <c r="F67" s="163" t="str">
        <f>IF(ISBLANK(ADD22D!J20),"##BLANK",ADD22D!J20)</f>
        <v>##BLANK</v>
      </c>
    </row>
    <row r="68" spans="2:6" ht="15.75" customHeight="1">
      <c r="B68" s="212" t="str">
        <f>Dict_ADD22!A66</f>
        <v>ADD22D_01AC1_PR24</v>
      </c>
      <c r="C68" s="212" t="str">
        <f>Dict_ADD22!C66</f>
        <v>Outcome performance - ODIs (financial) - Price control allocation - Additional control 1 - Capital carbon</v>
      </c>
      <c r="D68" s="212" t="str">
        <f>Dict_ADD22!D66</f>
        <v>%</v>
      </c>
      <c r="E68" t="s">
        <v>602</v>
      </c>
      <c r="F68" s="163" t="str">
        <f>IF(ISBLANK(ADD22D!K13),"##BLANK",ADD22D!K13)</f>
        <v>##BLANK</v>
      </c>
    </row>
    <row r="69" spans="2:6" ht="15.75" customHeight="1">
      <c r="B69" s="212" t="str">
        <f>Dict_ADD22!A67</f>
        <v>ADD22D_02AC1_PR24</v>
      </c>
      <c r="C69" s="212" t="str">
        <f>Dict_ADD22!C67</f>
        <v>Outcome performance - ODIs (financial) - Price control allocation - Additional control 1 - Embodied greenhouse gas emissions [SWB]</v>
      </c>
      <c r="D69" s="212" t="str">
        <f>Dict_ADD22!D67</f>
        <v>%</v>
      </c>
      <c r="E69" t="s">
        <v>602</v>
      </c>
      <c r="F69" s="163" t="str">
        <f>IF(ISBLANK(ADD22D!K14),"##BLANK",ADD22D!K14)</f>
        <v>##BLANK</v>
      </c>
    </row>
    <row r="70" spans="2:6" ht="15.75" customHeight="1">
      <c r="B70" s="212" t="str">
        <f>Dict_ADD22!A68</f>
        <v>ADD22D_03AC1_PR24</v>
      </c>
      <c r="C70" s="212" t="str">
        <f>Dict_ADD22!C68</f>
        <v>Outcome performance - ODIs (financial) - Price control allocation - Additional control 1 - Embodied greenhouse gas emissions [UUW]</v>
      </c>
      <c r="D70" s="212" t="str">
        <f>Dict_ADD22!D68</f>
        <v>%</v>
      </c>
      <c r="E70" t="s">
        <v>602</v>
      </c>
      <c r="F70" s="163" t="str">
        <f>IF(ISBLANK(ADD22D!K15),"##BLANK",ADD22D!K15)</f>
        <v>##BLANK</v>
      </c>
    </row>
    <row r="71" spans="2:6" ht="15.75" customHeight="1">
      <c r="B71" s="212" t="str">
        <f>Dict_ADD22!A69</f>
        <v>ADD22D_04AC1_PR24</v>
      </c>
      <c r="C71" s="212" t="str">
        <f>Dict_ADD22!C69</f>
        <v>Outcome performance - ODIs (financial) - Price control allocation - Additional control 1 - Lead pipe replacement</v>
      </c>
      <c r="D71" s="212" t="str">
        <f>Dict_ADD22!D69</f>
        <v>%</v>
      </c>
      <c r="E71" t="s">
        <v>602</v>
      </c>
      <c r="F71" s="163" t="str">
        <f>IF(ISBLANK(ADD22D!K16),"##BLANK",ADD22D!K16)</f>
        <v>##BLANK</v>
      </c>
    </row>
    <row r="72" spans="2:6" ht="15.75" customHeight="1">
      <c r="B72" s="212" t="str">
        <f>Dict_ADD22!A70</f>
        <v>ADD22D_05AC1_PR24</v>
      </c>
      <c r="C72" s="212" t="str">
        <f>Dict_ADD22!C70</f>
        <v>Outcome performance - ODIs (financial) - Price control allocation - Additional control 1 - Lower carbon concrete</v>
      </c>
      <c r="D72" s="212" t="str">
        <f>Dict_ADD22!D70</f>
        <v>%</v>
      </c>
      <c r="E72" t="s">
        <v>602</v>
      </c>
      <c r="F72" s="163" t="str">
        <f>IF(ISBLANK(ADD22D!K17),"##BLANK",ADD22D!K17)</f>
        <v>##BLANK</v>
      </c>
    </row>
    <row r="73" spans="2:6" ht="15.75" customHeight="1">
      <c r="B73" s="212" t="str">
        <f>Dict_ADD22!A71</f>
        <v>ADD22D_06AC1_PR24</v>
      </c>
      <c r="C73" s="212" t="str">
        <f>Dict_ADD22!C71</f>
        <v>Outcome performance - ODIs (financial) - Price control allocation - Additional control 1 - Low pressure</v>
      </c>
      <c r="D73" s="212" t="str">
        <f>Dict_ADD22!D71</f>
        <v>%</v>
      </c>
      <c r="E73" t="s">
        <v>602</v>
      </c>
      <c r="F73" s="163" t="str">
        <f>IF(ISBLANK(ADD22D!K18),"##BLANK",ADD22D!K18)</f>
        <v>##BLANK</v>
      </c>
    </row>
    <row r="74" spans="2:6" ht="15.75" customHeight="1">
      <c r="B74" s="212" t="str">
        <f>Dict_ADD22!A72</f>
        <v>ADD22D_07AC1_PR24</v>
      </c>
      <c r="C74" s="212" t="str">
        <f>Dict_ADD22!C72</f>
        <v>Outcome performance - ODIs (financial) - Price control allocation - Additional control 1 - Streetworks collaboration</v>
      </c>
      <c r="D74" s="212" t="str">
        <f>Dict_ADD22!D72</f>
        <v>%</v>
      </c>
      <c r="E74" t="s">
        <v>602</v>
      </c>
      <c r="F74" s="163" t="str">
        <f>IF(ISBLANK(ADD22D!K19),"##BLANK",ADD22D!K19)</f>
        <v>##BLANK</v>
      </c>
    </row>
    <row r="75" spans="2:6" ht="15.75" customHeight="1">
      <c r="B75" s="212" t="str">
        <f>Dict_ADD22!A73</f>
        <v>ADD22D_08AC1_PR24</v>
      </c>
      <c r="C75" s="212" t="str">
        <f>Dict_ADD22!C73</f>
        <v>Outcome performance - ODIs (financial) - Price control allocation - Additional control 1 - Wonderful Windermere</v>
      </c>
      <c r="D75" s="212" t="str">
        <f>Dict_ADD22!D73</f>
        <v>%</v>
      </c>
      <c r="E75" t="s">
        <v>602</v>
      </c>
      <c r="F75" s="163" t="str">
        <f>IF(ISBLANK(ADD22D!K20),"##BLANK",ADD22D!K20)</f>
        <v>##BLANK</v>
      </c>
    </row>
    <row r="76" spans="2:6" ht="15.75" customHeight="1">
      <c r="B76" s="212" t="str">
        <f>Dict_ADD22!A74</f>
        <v>ADD22D_01AC2_PR24</v>
      </c>
      <c r="C76" s="212" t="str">
        <f>Dict_ADD22!C74</f>
        <v>Outcome performance - ODIs (financial) - Price control allocation - Additional control 2 - Capital carbon</v>
      </c>
      <c r="D76" s="212" t="str">
        <f>Dict_ADD22!D74</f>
        <v>%</v>
      </c>
      <c r="E76" t="s">
        <v>602</v>
      </c>
      <c r="F76" s="163" t="str">
        <f>IF(ISBLANK(ADD22D!L13),"##BLANK",ADD22D!L13)</f>
        <v>##BLANK</v>
      </c>
    </row>
    <row r="77" spans="2:6" ht="15.75" customHeight="1">
      <c r="B77" s="212" t="str">
        <f>Dict_ADD22!A75</f>
        <v>ADD22D_02AC2_PR24</v>
      </c>
      <c r="C77" s="212" t="str">
        <f>Dict_ADD22!C75</f>
        <v>Outcome performance - ODIs (financial) - Price control allocation - Additional control 2 - Embodied greenhouse gas emissions [SWB]</v>
      </c>
      <c r="D77" s="212" t="str">
        <f>Dict_ADD22!D75</f>
        <v>%</v>
      </c>
      <c r="E77" t="s">
        <v>602</v>
      </c>
      <c r="F77" s="163" t="str">
        <f>IF(ISBLANK(ADD22D!L14),"##BLANK",ADD22D!L14)</f>
        <v>##BLANK</v>
      </c>
    </row>
    <row r="78" spans="2:6" ht="15.75" customHeight="1">
      <c r="B78" s="212" t="str">
        <f>Dict_ADD22!A76</f>
        <v>ADD22D_03AC2_PR24</v>
      </c>
      <c r="C78" s="212" t="str">
        <f>Dict_ADD22!C76</f>
        <v>Outcome performance - ODIs (financial) - Price control allocation - Additional control 2 - Embodied greenhouse gas emissions [UUW]</v>
      </c>
      <c r="D78" s="212" t="str">
        <f>Dict_ADD22!D76</f>
        <v>%</v>
      </c>
      <c r="E78" t="s">
        <v>602</v>
      </c>
      <c r="F78" s="163" t="str">
        <f>IF(ISBLANK(ADD22D!L15),"##BLANK",ADD22D!L15)</f>
        <v>##BLANK</v>
      </c>
    </row>
    <row r="79" spans="2:6" ht="15.75" customHeight="1">
      <c r="B79" s="212" t="str">
        <f>Dict_ADD22!A77</f>
        <v>ADD22D_04AC2_PR24</v>
      </c>
      <c r="C79" s="212" t="str">
        <f>Dict_ADD22!C77</f>
        <v>Outcome performance - ODIs (financial) - Price control allocation - Additional control 2 - Lead pipe replacement</v>
      </c>
      <c r="D79" s="212" t="str">
        <f>Dict_ADD22!D77</f>
        <v>%</v>
      </c>
      <c r="E79" t="s">
        <v>602</v>
      </c>
      <c r="F79" s="163" t="str">
        <f>IF(ISBLANK(ADD22D!L16),"##BLANK",ADD22D!L16)</f>
        <v>##BLANK</v>
      </c>
    </row>
    <row r="80" spans="2:6" ht="15.75" customHeight="1">
      <c r="B80" s="212" t="str">
        <f>Dict_ADD22!A78</f>
        <v>ADD22D_05AC2_PR24</v>
      </c>
      <c r="C80" s="212" t="str">
        <f>Dict_ADD22!C78</f>
        <v>Outcome performance - ODIs (financial) - Price control allocation - Additional control 2 - Lower carbon concrete</v>
      </c>
      <c r="D80" s="212" t="str">
        <f>Dict_ADD22!D78</f>
        <v>%</v>
      </c>
      <c r="E80" t="s">
        <v>602</v>
      </c>
      <c r="F80" s="163" t="str">
        <f>IF(ISBLANK(ADD22D!L17),"##BLANK",ADD22D!L17)</f>
        <v>##BLANK</v>
      </c>
    </row>
    <row r="81" spans="2:6" ht="15.75" customHeight="1">
      <c r="B81" s="212" t="str">
        <f>Dict_ADD22!A79</f>
        <v>ADD22D_06AC2_PR24</v>
      </c>
      <c r="C81" s="212" t="str">
        <f>Dict_ADD22!C79</f>
        <v>Outcome performance - ODIs (financial) - Price control allocation - Additional control 2 - Low pressure</v>
      </c>
      <c r="D81" s="212" t="str">
        <f>Dict_ADD22!D79</f>
        <v>%</v>
      </c>
      <c r="E81" t="s">
        <v>602</v>
      </c>
      <c r="F81" s="163" t="str">
        <f>IF(ISBLANK(ADD22D!L18),"##BLANK",ADD22D!L18)</f>
        <v>##BLANK</v>
      </c>
    </row>
    <row r="82" spans="2:6" ht="15.75" customHeight="1">
      <c r="B82" s="212" t="str">
        <f>Dict_ADD22!A80</f>
        <v>ADD22D_07AC2_PR24</v>
      </c>
      <c r="C82" s="212" t="str">
        <f>Dict_ADD22!C80</f>
        <v>Outcome performance - ODIs (financial) - Price control allocation - Additional control 2 - Streetworks collaboration</v>
      </c>
      <c r="D82" s="212" t="str">
        <f>Dict_ADD22!D80</f>
        <v>%</v>
      </c>
      <c r="E82" t="s">
        <v>602</v>
      </c>
      <c r="F82" s="163" t="str">
        <f>IF(ISBLANK(ADD22D!L19),"##BLANK",ADD22D!L19)</f>
        <v>##BLANK</v>
      </c>
    </row>
    <row r="83" spans="2:6" ht="15.75" customHeight="1">
      <c r="B83" s="212" t="str">
        <f>Dict_ADD22!A81</f>
        <v>ADD22D_08AC2_PR24</v>
      </c>
      <c r="C83" s="212" t="str">
        <f>Dict_ADD22!C81</f>
        <v>Outcome performance - ODIs (financial) - Price control allocation - Additional control 2 - Wonderful Windermere</v>
      </c>
      <c r="D83" s="212" t="str">
        <f>Dict_ADD22!D81</f>
        <v>%</v>
      </c>
      <c r="E83" t="s">
        <v>602</v>
      </c>
      <c r="F83" s="163" t="str">
        <f>IF(ISBLANK(ADD22D!L20),"##BLANK",ADD22D!L20)</f>
        <v>##BLANK</v>
      </c>
    </row>
    <row r="84" spans="2:6" ht="15.75" customHeight="1">
      <c r="B84" s="212" t="str">
        <f>Dict_ADD22!A82</f>
        <v>ADD22D_01TOT_PR24</v>
      </c>
      <c r="C84" s="212" t="str">
        <f>Dict_ADD22!C82</f>
        <v>Outcome performance - ODIs (financial) - Price control allocation - Total - Capital carbon</v>
      </c>
      <c r="D84" s="212" t="str">
        <f>Dict_ADD22!D82</f>
        <v>%</v>
      </c>
      <c r="E84" t="s">
        <v>602</v>
      </c>
      <c r="F84" s="131">
        <f>IF(ISBLANK(ADD22D!M13),"##BLANK",ADD22D!M13)</f>
        <v>0</v>
      </c>
    </row>
    <row r="85" spans="2:6" ht="15.75" customHeight="1">
      <c r="B85" s="212" t="str">
        <f>Dict_ADD22!A83</f>
        <v>ADD22D_02TOT_PR24</v>
      </c>
      <c r="C85" s="212" t="str">
        <f>Dict_ADD22!C83</f>
        <v>Outcome performance - ODIs (financial) - Price control allocation - Total - Embodied greenhouse gas emissions [SWB]</v>
      </c>
      <c r="D85" s="212" t="str">
        <f>Dict_ADD22!D83</f>
        <v>%</v>
      </c>
      <c r="E85" t="s">
        <v>602</v>
      </c>
      <c r="F85" s="131">
        <f>IF(ISBLANK(ADD22D!M14),"##BLANK",ADD22D!M14)</f>
        <v>0</v>
      </c>
    </row>
    <row r="86" spans="2:6" ht="15.75" customHeight="1">
      <c r="B86" s="212" t="str">
        <f>Dict_ADD22!A84</f>
        <v>ADD22D_03TOT_PR24</v>
      </c>
      <c r="C86" s="212" t="str">
        <f>Dict_ADD22!C84</f>
        <v>Outcome performance - ODIs (financial) - Price control allocation - Total - Embodied greenhouse gas emissions [UUW]</v>
      </c>
      <c r="D86" s="212" t="str">
        <f>Dict_ADD22!D84</f>
        <v>%</v>
      </c>
      <c r="E86" t="s">
        <v>602</v>
      </c>
      <c r="F86" s="131">
        <f>IF(ISBLANK(ADD22D!M15),"##BLANK",ADD22D!M15)</f>
        <v>0</v>
      </c>
    </row>
    <row r="87" spans="2:6" ht="15.75" customHeight="1">
      <c r="B87" s="212" t="str">
        <f>Dict_ADD22!A85</f>
        <v>ADD22D_04TOT_PR24</v>
      </c>
      <c r="C87" s="212" t="str">
        <f>Dict_ADD22!C85</f>
        <v>Outcome performance - ODIs (financial) - Price control allocation - Total - Lead pipe replacement</v>
      </c>
      <c r="D87" s="212" t="str">
        <f>Dict_ADD22!D85</f>
        <v>%</v>
      </c>
      <c r="E87" t="s">
        <v>602</v>
      </c>
      <c r="F87" s="131">
        <f>IF(ISBLANK(ADD22D!M16),"##BLANK",ADD22D!M16)</f>
        <v>0</v>
      </c>
    </row>
    <row r="88" spans="2:6" ht="15.75" customHeight="1">
      <c r="B88" s="212" t="str">
        <f>Dict_ADD22!A86</f>
        <v>ADD22D_05TOT_PR24</v>
      </c>
      <c r="C88" s="212" t="str">
        <f>Dict_ADD22!C86</f>
        <v>Outcome performance - ODIs (financial) - Price control allocation - Total - Lower carbon concrete</v>
      </c>
      <c r="D88" s="212" t="str">
        <f>Dict_ADD22!D86</f>
        <v>%</v>
      </c>
      <c r="E88" t="s">
        <v>602</v>
      </c>
      <c r="F88" s="131">
        <f>IF(ISBLANK(ADD22D!M17),"##BLANK",ADD22D!M17)</f>
        <v>0</v>
      </c>
    </row>
    <row r="89" spans="2:6" ht="15.75" customHeight="1">
      <c r="B89" s="212" t="str">
        <f>Dict_ADD22!A87</f>
        <v>ADD22D_06TOT_PR24</v>
      </c>
      <c r="C89" s="212" t="str">
        <f>Dict_ADD22!C87</f>
        <v>Outcome performance - ODIs (financial) - Price control allocation - Total - Low pressure</v>
      </c>
      <c r="D89" s="212" t="str">
        <f>Dict_ADD22!D87</f>
        <v>%</v>
      </c>
      <c r="E89" t="s">
        <v>602</v>
      </c>
      <c r="F89" s="131">
        <f>IF(ISBLANK(ADD22D!M18),"##BLANK",ADD22D!M18)</f>
        <v>0</v>
      </c>
    </row>
    <row r="90" spans="2:6" ht="15.75" customHeight="1">
      <c r="B90" s="212" t="str">
        <f>Dict_ADD22!A88</f>
        <v>ADD22D_07TOT_PR24</v>
      </c>
      <c r="C90" s="212" t="str">
        <f>Dict_ADD22!C88</f>
        <v>Outcome performance - ODIs (financial) - Price control allocation - Total - Streetworks collaboration</v>
      </c>
      <c r="D90" s="212" t="str">
        <f>Dict_ADD22!D88</f>
        <v>%</v>
      </c>
      <c r="E90" t="s">
        <v>602</v>
      </c>
      <c r="F90" s="131">
        <f>IF(ISBLANK(ADD22D!M19),"##BLANK",ADD22D!M19)</f>
        <v>0</v>
      </c>
    </row>
    <row r="91" spans="2:6" ht="15.75" customHeight="1">
      <c r="B91" s="212" t="str">
        <f>Dict_ADD22!A89</f>
        <v>ADD22D_08TOT_PR24</v>
      </c>
      <c r="C91" s="212" t="str">
        <f>Dict_ADD22!C89</f>
        <v>Outcome performance - ODIs (financial) - Price control allocation - Total - Wonderful Windermere</v>
      </c>
      <c r="D91" s="212" t="str">
        <f>Dict_ADD22!D89</f>
        <v>%</v>
      </c>
      <c r="E91" t="s">
        <v>602</v>
      </c>
      <c r="F91" s="131">
        <f>IF(ISBLANK(ADD22D!M20),"##BLANK",ADD22D!M20)</f>
        <v>0</v>
      </c>
    </row>
    <row r="92" spans="2:6" ht="15.75" customHeight="1">
      <c r="B92" s="212" t="str">
        <f>Dict_ADD22!A90</f>
        <v>ADD22D_01MBE_PR24</v>
      </c>
      <c r="C92" s="212" t="str">
        <f>Dict_ADD22!C90</f>
        <v>Outcome performance - ODIs (financial) - Marginal benefits (£m) - Capital carbon</v>
      </c>
      <c r="D92" s="212" t="str">
        <f>Dict_ADD22!D90</f>
        <v>£m</v>
      </c>
      <c r="E92" t="s">
        <v>602</v>
      </c>
      <c r="F92" s="163" t="str">
        <f>IF(ISBLANK(ADD22D!O13),"##BLANK",ADD22D!O13)</f>
        <v>##BLANK</v>
      </c>
    </row>
    <row r="93" spans="2:6" ht="15.75" customHeight="1">
      <c r="B93" s="212" t="str">
        <f>Dict_ADD22!A91</f>
        <v>ADD22D_02MBE_PR24</v>
      </c>
      <c r="C93" s="212" t="str">
        <f>Dict_ADD22!C91</f>
        <v>Outcome performance - ODIs (financial) - Marginal benefits (£m) - Embodied greenhouse gas emissions [SWB]</v>
      </c>
      <c r="D93" s="212" t="str">
        <f>Dict_ADD22!D91</f>
        <v>£m</v>
      </c>
      <c r="E93" t="s">
        <v>602</v>
      </c>
      <c r="F93" s="163" t="str">
        <f>IF(ISBLANK(ADD22D!O14),"##BLANK",ADD22D!O14)</f>
        <v>##BLANK</v>
      </c>
    </row>
    <row r="94" spans="2:6" ht="15.75" customHeight="1">
      <c r="B94" s="212" t="str">
        <f>Dict_ADD22!A92</f>
        <v>ADD22D_03MBE_PR24</v>
      </c>
      <c r="C94" s="212" t="str">
        <f>Dict_ADD22!C92</f>
        <v>Outcome performance - ODIs (financial) - Marginal benefits (£m) - Embodied greenhouse gas emissions [UUW]</v>
      </c>
      <c r="D94" s="212" t="str">
        <f>Dict_ADD22!D92</f>
        <v>£m</v>
      </c>
      <c r="E94" t="s">
        <v>602</v>
      </c>
      <c r="F94" s="163" t="str">
        <f>IF(ISBLANK(ADD22D!O15),"##BLANK",ADD22D!O15)</f>
        <v>##BLANK</v>
      </c>
    </row>
    <row r="95" spans="2:6" ht="15.75" customHeight="1">
      <c r="B95" s="212" t="str">
        <f>Dict_ADD22!A93</f>
        <v>ADD22D_04MBE_PR24</v>
      </c>
      <c r="C95" s="212" t="str">
        <f>Dict_ADD22!C93</f>
        <v>Outcome performance - ODIs (financial) - Marginal benefits (£m) - Lead pipe replacement</v>
      </c>
      <c r="D95" s="212" t="str">
        <f>Dict_ADD22!D93</f>
        <v>£m</v>
      </c>
      <c r="E95" t="s">
        <v>602</v>
      </c>
      <c r="F95" s="163" t="str">
        <f>IF(ISBLANK(ADD22D!O16),"##BLANK",ADD22D!O16)</f>
        <v>##BLANK</v>
      </c>
    </row>
    <row r="96" spans="2:6" ht="15.75" customHeight="1">
      <c r="B96" s="212" t="str">
        <f>Dict_ADD22!A94</f>
        <v>ADD22D_05MBE_PR24</v>
      </c>
      <c r="C96" s="212" t="str">
        <f>Dict_ADD22!C94</f>
        <v>Outcome performance - ODIs (financial) - Marginal benefits (£m) - Lower carbon concrete</v>
      </c>
      <c r="D96" s="212" t="str">
        <f>Dict_ADD22!D94</f>
        <v>£m</v>
      </c>
      <c r="E96" t="s">
        <v>602</v>
      </c>
      <c r="F96" s="163" t="str">
        <f>IF(ISBLANK(ADD22D!O17),"##BLANK",ADD22D!O17)</f>
        <v>##BLANK</v>
      </c>
    </row>
    <row r="97" spans="2:6" ht="15.75" customHeight="1">
      <c r="B97" s="212" t="str">
        <f>Dict_ADD22!A95</f>
        <v>ADD22D_06MBE_PR24</v>
      </c>
      <c r="C97" s="212" t="str">
        <f>Dict_ADD22!C95</f>
        <v>Outcome performance - ODIs (financial) - Marginal benefits (£m) - Low pressure</v>
      </c>
      <c r="D97" s="212" t="str">
        <f>Dict_ADD22!D95</f>
        <v>£m</v>
      </c>
      <c r="E97" t="s">
        <v>602</v>
      </c>
      <c r="F97" s="163" t="str">
        <f>IF(ISBLANK(ADD22D!O18),"##BLANK",ADD22D!O18)</f>
        <v>##BLANK</v>
      </c>
    </row>
    <row r="98" spans="2:6" ht="15.75" customHeight="1">
      <c r="B98" s="212" t="str">
        <f>Dict_ADD22!A96</f>
        <v>ADD22D_07MBE_PR24</v>
      </c>
      <c r="C98" s="212" t="str">
        <f>Dict_ADD22!C96</f>
        <v>Outcome performance - ODIs (financial) - Marginal benefits (£m) - Streetworks collaboration</v>
      </c>
      <c r="D98" s="212" t="str">
        <f>Dict_ADD22!D96</f>
        <v>£m</v>
      </c>
      <c r="E98" t="s">
        <v>602</v>
      </c>
      <c r="F98" s="163" t="str">
        <f>IF(ISBLANK(ADD22D!O19),"##BLANK",ADD22D!O19)</f>
        <v>##BLANK</v>
      </c>
    </row>
    <row r="99" spans="2:6" ht="15.75" customHeight="1">
      <c r="B99" s="212" t="str">
        <f>Dict_ADD22!A97</f>
        <v>ADD22D_08MBE_PR24</v>
      </c>
      <c r="C99" s="212" t="str">
        <f>Dict_ADD22!C97</f>
        <v>Outcome performance - ODIs (financial) - Marginal benefits (£m) - Wonderful Windermere</v>
      </c>
      <c r="D99" s="212" t="str">
        <f>Dict_ADD22!D97</f>
        <v>£m</v>
      </c>
      <c r="E99" t="s">
        <v>602</v>
      </c>
      <c r="F99" s="163" t="str">
        <f>IF(ISBLANK(ADD22D!O20),"##BLANK",ADD22D!O20)</f>
        <v>##BLANK</v>
      </c>
    </row>
    <row r="100" spans="2:6" ht="15.75" customHeight="1">
      <c r="B100" s="212" t="str">
        <f>Dict_ADD22!A98</f>
        <v>ADD22D_01BSF_PR24</v>
      </c>
      <c r="C100" s="212" t="str">
        <f>Dict_ADD22!C98</f>
        <v>Outcome performance - ODIs (financial) - Benefit sharing factor (%) - Capital carbon</v>
      </c>
      <c r="D100" s="212" t="str">
        <f>Dict_ADD22!D98</f>
        <v>%</v>
      </c>
      <c r="E100" t="s">
        <v>602</v>
      </c>
      <c r="F100" t="str">
        <f>IF(ISBLANK(ADD22D!P13),"##BLANK",ADD22D!P13)</f>
        <v>##BLANK</v>
      </c>
    </row>
    <row r="101" spans="2:6" ht="15.75" customHeight="1">
      <c r="B101" s="212" t="str">
        <f>Dict_ADD22!A99</f>
        <v>ADD22D_02BSF_PR24</v>
      </c>
      <c r="C101" s="212" t="str">
        <f>Dict_ADD22!C99</f>
        <v>Outcome performance - ODIs (financial) - Benefit sharing factor (%) - Embodied greenhouse gas emissions [SWB]</v>
      </c>
      <c r="D101" s="212" t="str">
        <f>Dict_ADD22!D99</f>
        <v>%</v>
      </c>
      <c r="E101" t="s">
        <v>602</v>
      </c>
      <c r="F101" t="str">
        <f>IF(ISBLANK(ADD22D!P14),"##BLANK",ADD22D!P14)</f>
        <v>##BLANK</v>
      </c>
    </row>
    <row r="102" spans="2:6" ht="15.75" customHeight="1">
      <c r="B102" s="212" t="str">
        <f>Dict_ADD22!A100</f>
        <v>ADD22D_03BSF_PR24</v>
      </c>
      <c r="C102" s="212" t="str">
        <f>Dict_ADD22!C100</f>
        <v>Outcome performance - ODIs (financial) - Benefit sharing factor (%) - Embodied greenhouse gas emissions [UUW]</v>
      </c>
      <c r="D102" s="212" t="str">
        <f>Dict_ADD22!D100</f>
        <v>%</v>
      </c>
      <c r="E102" t="s">
        <v>602</v>
      </c>
      <c r="F102" t="str">
        <f>IF(ISBLANK(ADD22D!P15),"##BLANK",ADD22D!P15)</f>
        <v>##BLANK</v>
      </c>
    </row>
    <row r="103" spans="2:6" ht="15.75" customHeight="1">
      <c r="B103" s="212" t="str">
        <f>Dict_ADD22!A101</f>
        <v>ADD22D_04BSF_PR24</v>
      </c>
      <c r="C103" s="212" t="str">
        <f>Dict_ADD22!C101</f>
        <v>Outcome performance - ODIs (financial) - Benefit sharing factor (%) - Lead pipe replacement</v>
      </c>
      <c r="D103" s="212" t="str">
        <f>Dict_ADD22!D101</f>
        <v>%</v>
      </c>
      <c r="E103" t="s">
        <v>602</v>
      </c>
      <c r="F103" t="str">
        <f>IF(ISBLANK(ADD22D!P16),"##BLANK",ADD22D!P16)</f>
        <v>##BLANK</v>
      </c>
    </row>
    <row r="104" spans="2:6" ht="15.75" customHeight="1">
      <c r="B104" s="212" t="str">
        <f>Dict_ADD22!A102</f>
        <v>ADD22D_05BSF_PR24</v>
      </c>
      <c r="C104" s="212" t="str">
        <f>Dict_ADD22!C102</f>
        <v>Outcome performance - ODIs (financial) - Benefit sharing factor (%) - Lower carbon concrete</v>
      </c>
      <c r="D104" s="212" t="str">
        <f>Dict_ADD22!D102</f>
        <v>%</v>
      </c>
      <c r="E104" t="s">
        <v>602</v>
      </c>
      <c r="F104" t="str">
        <f>IF(ISBLANK(ADD22D!P17),"##BLANK",ADD22D!P17)</f>
        <v>##BLANK</v>
      </c>
    </row>
    <row r="105" spans="2:6" ht="15.75" customHeight="1">
      <c r="B105" s="212" t="str">
        <f>Dict_ADD22!A103</f>
        <v>ADD22D_06BSF_PR24</v>
      </c>
      <c r="C105" s="212" t="str">
        <f>Dict_ADD22!C103</f>
        <v>Outcome performance - ODIs (financial) - Benefit sharing factor (%) - Low pressure</v>
      </c>
      <c r="D105" s="212" t="str">
        <f>Dict_ADD22!D103</f>
        <v>%</v>
      </c>
      <c r="E105" t="s">
        <v>602</v>
      </c>
      <c r="F105" t="str">
        <f>IF(ISBLANK(ADD22D!P18),"##BLANK",ADD22D!P18)</f>
        <v>##BLANK</v>
      </c>
    </row>
    <row r="106" spans="2:6" ht="15.75" customHeight="1">
      <c r="B106" s="212" t="str">
        <f>Dict_ADD22!A104</f>
        <v>ADD22D_07BSF_PR24</v>
      </c>
      <c r="C106" s="212" t="str">
        <f>Dict_ADD22!C104</f>
        <v>Outcome performance - ODIs (financial) - Benefit sharing factor (%) - Streetworks collaboration</v>
      </c>
      <c r="D106" s="212" t="str">
        <f>Dict_ADD22!D104</f>
        <v>%</v>
      </c>
      <c r="E106" t="s">
        <v>602</v>
      </c>
      <c r="F106" t="str">
        <f>IF(ISBLANK(ADD22D!P19),"##BLANK",ADD22D!P19)</f>
        <v>##BLANK</v>
      </c>
    </row>
    <row r="107" spans="2:6" ht="15.75" customHeight="1">
      <c r="B107" s="212" t="str">
        <f>Dict_ADD22!A105</f>
        <v>ADD22D_08BSF_PR24</v>
      </c>
      <c r="C107" s="212" t="str">
        <f>Dict_ADD22!C105</f>
        <v>Outcome performance - ODIs (financial) - Benefit sharing factor (%) - Wonderful Windermere</v>
      </c>
      <c r="D107" s="212" t="str">
        <f>Dict_ADD22!D105</f>
        <v>%</v>
      </c>
      <c r="E107" t="s">
        <v>602</v>
      </c>
      <c r="F107" t="str">
        <f>IF(ISBLANK(ADD22D!P20),"##BLANK",ADD22D!P20)</f>
        <v>##BLANK</v>
      </c>
    </row>
    <row r="108" spans="2:6" ht="15.75" customHeight="1">
      <c r="B108" s="212" t="str">
        <f>Dict_ADD22!A106</f>
        <v>ADD22D_01SOR_PR24</v>
      </c>
      <c r="C108" s="212" t="str">
        <f>Dict_ADD22!C106</f>
        <v>Outcome performance - ODIs (financial) - Standard outperformance rate (£m) - Capital carbon</v>
      </c>
      <c r="D108" s="212" t="str">
        <f>Dict_ADD22!D106</f>
        <v>£m</v>
      </c>
      <c r="E108" t="s">
        <v>602</v>
      </c>
      <c r="F108">
        <f>IF(ISBLANK(ADD22D!Q13),"##BLANK",ADD22D!Q13)</f>
        <v>0</v>
      </c>
    </row>
    <row r="109" spans="2:6" ht="15.75" customHeight="1">
      <c r="B109" s="212" t="str">
        <f>Dict_ADD22!A107</f>
        <v>ADD22D_02SOR_PR24</v>
      </c>
      <c r="C109" s="212" t="str">
        <f>Dict_ADD22!C107</f>
        <v>Outcome performance - ODIs (financial) - Standard outperformance rate (£m) - Embodied greenhouse gas emissions [SWB]</v>
      </c>
      <c r="D109" s="212" t="str">
        <f>Dict_ADD22!D107</f>
        <v>£m</v>
      </c>
      <c r="E109" t="s">
        <v>602</v>
      </c>
      <c r="F109">
        <f>IF(ISBLANK(ADD22D!Q14),"##BLANK",ADD22D!Q14)</f>
        <v>0</v>
      </c>
    </row>
    <row r="110" spans="2:6" ht="15.75" customHeight="1">
      <c r="B110" s="212" t="str">
        <f>Dict_ADD22!A108</f>
        <v>ADD22D_03SOR_PR24</v>
      </c>
      <c r="C110" s="212" t="str">
        <f>Dict_ADD22!C108</f>
        <v>Outcome performance - ODIs (financial) - Standard outperformance rate (£m) - Embodied greenhouse gas emissions [UUW]</v>
      </c>
      <c r="D110" s="212" t="str">
        <f>Dict_ADD22!D108</f>
        <v>£m</v>
      </c>
      <c r="E110" t="s">
        <v>602</v>
      </c>
      <c r="F110">
        <f>IF(ISBLANK(ADD22D!Q15),"##BLANK",ADD22D!Q15)</f>
        <v>0</v>
      </c>
    </row>
    <row r="111" spans="2:6" ht="15.75" customHeight="1">
      <c r="B111" s="212" t="str">
        <f>Dict_ADD22!A109</f>
        <v>ADD22D_04SOR_PR24</v>
      </c>
      <c r="C111" s="212" t="str">
        <f>Dict_ADD22!C109</f>
        <v>Outcome performance - ODIs (financial) - Standard outperformance rate (£m) - Lead pipe replacement</v>
      </c>
      <c r="D111" s="212" t="str">
        <f>Dict_ADD22!D109</f>
        <v>£m</v>
      </c>
      <c r="E111" t="s">
        <v>602</v>
      </c>
      <c r="F111">
        <f>IF(ISBLANK(ADD22D!Q16),"##BLANK",ADD22D!Q16)</f>
        <v>0</v>
      </c>
    </row>
    <row r="112" spans="2:6" ht="15.75" customHeight="1">
      <c r="B112" s="212" t="str">
        <f>Dict_ADD22!A110</f>
        <v>ADD22D_05SOR_PR24</v>
      </c>
      <c r="C112" s="212" t="str">
        <f>Dict_ADD22!C110</f>
        <v>Outcome performance - ODIs (financial) - Standard outperformance rate (£m) - Lower carbon concrete</v>
      </c>
      <c r="D112" s="212" t="str">
        <f>Dict_ADD22!D110</f>
        <v>£m</v>
      </c>
      <c r="E112" t="s">
        <v>602</v>
      </c>
      <c r="F112">
        <f>IF(ISBLANK(ADD22D!Q17),"##BLANK",ADD22D!Q17)</f>
        <v>0</v>
      </c>
    </row>
    <row r="113" spans="2:25" ht="15.75" customHeight="1">
      <c r="B113" s="212" t="str">
        <f>Dict_ADD22!A111</f>
        <v>ADD22D_06SOR_PR24</v>
      </c>
      <c r="C113" s="212" t="str">
        <f>Dict_ADD22!C111</f>
        <v>Outcome performance - ODIs (financial) - Standard outperformance rate (£m) - Low pressure</v>
      </c>
      <c r="D113" s="212" t="str">
        <f>Dict_ADD22!D111</f>
        <v>£m</v>
      </c>
      <c r="E113" t="s">
        <v>602</v>
      </c>
      <c r="F113">
        <f>IF(ISBLANK(ADD22D!Q18),"##BLANK",ADD22D!Q18)</f>
        <v>0</v>
      </c>
    </row>
    <row r="114" spans="2:25" ht="15.75" customHeight="1">
      <c r="B114" s="212" t="str">
        <f>Dict_ADD22!A112</f>
        <v>ADD22D_07SOR_PR24</v>
      </c>
      <c r="C114" s="212" t="str">
        <f>Dict_ADD22!C112</f>
        <v>Outcome performance - ODIs (financial) - Standard outperformance rate (£m) - Streetworks collaboration</v>
      </c>
      <c r="D114" s="212" t="str">
        <f>Dict_ADD22!D112</f>
        <v>£m</v>
      </c>
      <c r="E114" t="s">
        <v>602</v>
      </c>
      <c r="F114">
        <f>IF(ISBLANK(ADD22D!Q19),"##BLANK",ADD22D!Q19)</f>
        <v>0</v>
      </c>
    </row>
    <row r="115" spans="2:25" ht="15.75" customHeight="1">
      <c r="B115" s="212" t="str">
        <f>Dict_ADD22!A113</f>
        <v>ADD22D_08SOR_PR24</v>
      </c>
      <c r="C115" s="212" t="str">
        <f>Dict_ADD22!C113</f>
        <v>Outcome performance - ODIs (financial) - Standard outperformance rate (£m) - Wonderful Windermere</v>
      </c>
      <c r="D115" s="212" t="str">
        <f>Dict_ADD22!D113</f>
        <v>£m</v>
      </c>
      <c r="E115" t="s">
        <v>602</v>
      </c>
      <c r="F115">
        <f>IF(ISBLANK(ADD22D!Q20),"##BLANK",ADD22D!Q20)</f>
        <v>0</v>
      </c>
    </row>
    <row r="116" spans="2:25" ht="15.75" customHeight="1">
      <c r="B116" s="212" t="str">
        <f>Dict_ADD22!A114</f>
        <v>ADD22D_01SUR_PR24</v>
      </c>
      <c r="C116" s="212" t="str">
        <f>Dict_ADD22!C114</f>
        <v>Outcome performance - ODIs (financial) - Standard underperformance rate (£m) - Capital carbon</v>
      </c>
      <c r="D116" s="212" t="str">
        <f>Dict_ADD22!D114</f>
        <v>£m</v>
      </c>
      <c r="E116" t="s">
        <v>602</v>
      </c>
      <c r="F116">
        <f>IF(ISBLANK(ADD22D!R13),"##BLANK",ADD22D!R13)</f>
        <v>0</v>
      </c>
    </row>
    <row r="117" spans="2:25" ht="15.75" customHeight="1">
      <c r="B117" s="212" t="str">
        <f>Dict_ADD22!A115</f>
        <v>ADD22D_02SUR_PR24</v>
      </c>
      <c r="C117" s="212" t="str">
        <f>Dict_ADD22!C115</f>
        <v>Outcome performance - ODIs (financial) - Standard underperformance rate (£m) - Embodied greenhouse gas emissions [SWB]</v>
      </c>
      <c r="D117" s="212" t="str">
        <f>Dict_ADD22!D115</f>
        <v>£m</v>
      </c>
      <c r="E117" t="s">
        <v>602</v>
      </c>
      <c r="F117">
        <f>IF(ISBLANK(ADD22D!R14),"##BLANK",ADD22D!R14)</f>
        <v>0</v>
      </c>
    </row>
    <row r="118" spans="2:25" ht="15.75" customHeight="1">
      <c r="B118" s="212" t="str">
        <f>Dict_ADD22!A116</f>
        <v>ADD22D_03SUR_PR24</v>
      </c>
      <c r="C118" s="212" t="str">
        <f>Dict_ADD22!C116</f>
        <v>Outcome performance - ODIs (financial) - Standard underperformance rate (£m) - Embodied greenhouse gas emissions [UUW]</v>
      </c>
      <c r="D118" s="212" t="str">
        <f>Dict_ADD22!D116</f>
        <v>£m</v>
      </c>
      <c r="E118" t="s">
        <v>602</v>
      </c>
      <c r="F118">
        <f>IF(ISBLANK(ADD22D!R15),"##BLANK",ADD22D!R15)</f>
        <v>0</v>
      </c>
    </row>
    <row r="119" spans="2:25" ht="15.75" customHeight="1">
      <c r="B119" s="212" t="str">
        <f>Dict_ADD22!A117</f>
        <v>ADD22D_04SUR_PR24</v>
      </c>
      <c r="C119" s="212" t="str">
        <f>Dict_ADD22!C117</f>
        <v>Outcome performance - ODIs (financial) - Standard underperformance rate (£m) - Lead pipe replacement</v>
      </c>
      <c r="D119" s="212" t="str">
        <f>Dict_ADD22!D117</f>
        <v>£m</v>
      </c>
      <c r="E119" t="s">
        <v>602</v>
      </c>
      <c r="F119">
        <f>IF(ISBLANK(ADD22D!R16),"##BLANK",ADD22D!R16)</f>
        <v>0</v>
      </c>
    </row>
    <row r="120" spans="2:25" ht="15.75" customHeight="1">
      <c r="B120" s="212" t="str">
        <f>Dict_ADD22!A118</f>
        <v>ADD22D_05SUR_PR24</v>
      </c>
      <c r="C120" s="212" t="str">
        <f>Dict_ADD22!C118</f>
        <v>Outcome performance - ODIs (financial) - Standard underperformance rate (£m) - Lower carbon concrete</v>
      </c>
      <c r="D120" s="212" t="str">
        <f>Dict_ADD22!D118</f>
        <v>£m</v>
      </c>
      <c r="E120" t="s">
        <v>602</v>
      </c>
      <c r="F120">
        <f>IF(ISBLANK(ADD22D!R17),"##BLANK",ADD22D!R17)</f>
        <v>0</v>
      </c>
    </row>
    <row r="121" spans="2:25" ht="15.75" customHeight="1">
      <c r="B121" s="212" t="str">
        <f>Dict_ADD22!A119</f>
        <v>ADD22D_06SUR_PR24</v>
      </c>
      <c r="C121" s="212" t="str">
        <f>Dict_ADD22!C119</f>
        <v>Outcome performance - ODIs (financial) - Standard underperformance rate (£m) - Low pressure</v>
      </c>
      <c r="D121" s="212" t="str">
        <f>Dict_ADD22!D119</f>
        <v>£m</v>
      </c>
      <c r="E121" t="s">
        <v>602</v>
      </c>
      <c r="F121">
        <f>IF(ISBLANK(ADD22D!R18),"##BLANK",ADD22D!R18)</f>
        <v>0</v>
      </c>
    </row>
    <row r="122" spans="2:25" ht="15.75" customHeight="1">
      <c r="B122" s="212" t="str">
        <f>Dict_ADD22!A120</f>
        <v>ADD22D_07SUR_PR24</v>
      </c>
      <c r="C122" s="212" t="str">
        <f>Dict_ADD22!C120</f>
        <v>Outcome performance - ODIs (financial) - Standard underperformance rate (£m) - Streetworks collaboration</v>
      </c>
      <c r="D122" s="212" t="str">
        <f>Dict_ADD22!D120</f>
        <v>£m</v>
      </c>
      <c r="E122" t="s">
        <v>602</v>
      </c>
      <c r="F122">
        <f>IF(ISBLANK(ADD22D!R19),"##BLANK",ADD22D!R19)</f>
        <v>0</v>
      </c>
    </row>
    <row r="123" spans="2:25" ht="15.75" customHeight="1">
      <c r="B123" s="212" t="str">
        <f>Dict_ADD22!A121</f>
        <v>ADD22D_08SUR_PR24</v>
      </c>
      <c r="C123" s="212" t="str">
        <f>Dict_ADD22!C121</f>
        <v>Outcome performance - ODIs (financial) - Standard underperformance rate (£m) - Wonderful Windermere</v>
      </c>
      <c r="D123" s="212" t="str">
        <f>Dict_ADD22!D121</f>
        <v>£m</v>
      </c>
      <c r="E123" t="s">
        <v>602</v>
      </c>
      <c r="F123">
        <f>IF(ISBLANK(ADD22D!R20),"##BLANK",ADD22D!R20)</f>
        <v>0</v>
      </c>
    </row>
    <row r="124" spans="2:25" ht="15.75" customHeight="1">
      <c r="B124" s="212" t="str">
        <f>Dict_ADD22!A122</f>
        <v>ADD22D_01EOT_PR24</v>
      </c>
      <c r="C124" s="212" t="str">
        <f>Dict_ADD22!C122</f>
        <v>Outcome performance - ODIs (financial) - Enhanced outperformance thresholds (where relevant) - Capital carbon</v>
      </c>
      <c r="D124" s="212" t="str">
        <f>Dict_ADD22!D122</f>
        <v>Number</v>
      </c>
      <c r="E124" t="s">
        <v>602</v>
      </c>
      <c r="F124" s="24"/>
      <c r="U124" t="str">
        <f>IF(ISBLANK(ADD22D!S13),"##BLANK",ADD22D!S13)</f>
        <v>##BLANK</v>
      </c>
      <c r="V124" t="str">
        <f>IF(ISBLANK(ADD22D!T13),"##BLANK",ADD22D!T13)</f>
        <v>##BLANK</v>
      </c>
      <c r="W124" t="str">
        <f>IF(ISBLANK(ADD22D!U13),"##BLANK",ADD22D!U13)</f>
        <v>##BLANK</v>
      </c>
      <c r="X124" t="str">
        <f>IF(ISBLANK(ADD22D!V13),"##BLANK",ADD22D!V13)</f>
        <v>##BLANK</v>
      </c>
      <c r="Y124" t="str">
        <f>IF(ISBLANK(ADD22D!W13),"##BLANK",ADD22D!W13)</f>
        <v>##BLANK</v>
      </c>
    </row>
    <row r="125" spans="2:25" ht="15.75" customHeight="1">
      <c r="B125" s="212" t="str">
        <f>Dict_ADD22!A123</f>
        <v>ADD22D_02EOT_PR24</v>
      </c>
      <c r="C125" s="212" t="str">
        <f>Dict_ADD22!C123</f>
        <v>Outcome performance - ODIs (financial) - Enhanced outperformance thresholds (where relevant) - Embodied greenhouse gas emissions [SWB]</v>
      </c>
      <c r="D125" s="212" t="str">
        <f>Dict_ADD22!D123</f>
        <v>Number</v>
      </c>
      <c r="E125" t="s">
        <v>602</v>
      </c>
      <c r="F125" s="24"/>
      <c r="U125" t="str">
        <f>IF(ISBLANK(ADD22D!S14),"##BLANK",ADD22D!S14)</f>
        <v>##BLANK</v>
      </c>
      <c r="V125" t="str">
        <f>IF(ISBLANK(ADD22D!T14),"##BLANK",ADD22D!T14)</f>
        <v>##BLANK</v>
      </c>
      <c r="W125" t="str">
        <f>IF(ISBLANK(ADD22D!U14),"##BLANK",ADD22D!U14)</f>
        <v>##BLANK</v>
      </c>
      <c r="X125" t="str">
        <f>IF(ISBLANK(ADD22D!V14),"##BLANK",ADD22D!V14)</f>
        <v>##BLANK</v>
      </c>
      <c r="Y125" t="str">
        <f>IF(ISBLANK(ADD22D!W14),"##BLANK",ADD22D!W14)</f>
        <v>##BLANK</v>
      </c>
    </row>
    <row r="126" spans="2:25" ht="15.75" customHeight="1">
      <c r="B126" s="212" t="str">
        <f>Dict_ADD22!A124</f>
        <v>ADD22D_03EOT_PR24</v>
      </c>
      <c r="C126" s="212" t="str">
        <f>Dict_ADD22!C124</f>
        <v>Outcome performance - ODIs (financial) - Enhanced outperformance thresholds (where relevant) - Embodied greenhouse gas emissions [UUW]</v>
      </c>
      <c r="D126" s="212" t="str">
        <f>Dict_ADD22!D124</f>
        <v>Number</v>
      </c>
      <c r="E126" t="s">
        <v>602</v>
      </c>
      <c r="F126" s="24"/>
      <c r="U126" t="str">
        <f>IF(ISBLANK(ADD22D!S15),"##BLANK",ADD22D!S15)</f>
        <v>##BLANK</v>
      </c>
      <c r="V126" t="str">
        <f>IF(ISBLANK(ADD22D!T15),"##BLANK",ADD22D!T15)</f>
        <v>##BLANK</v>
      </c>
      <c r="W126" t="str">
        <f>IF(ISBLANK(ADD22D!U15),"##BLANK",ADD22D!U15)</f>
        <v>##BLANK</v>
      </c>
      <c r="X126" t="str">
        <f>IF(ISBLANK(ADD22D!V15),"##BLANK",ADD22D!V15)</f>
        <v>##BLANK</v>
      </c>
      <c r="Y126" t="str">
        <f>IF(ISBLANK(ADD22D!W15),"##BLANK",ADD22D!W15)</f>
        <v>##BLANK</v>
      </c>
    </row>
    <row r="127" spans="2:25" ht="15.75" customHeight="1">
      <c r="B127" s="212" t="str">
        <f>Dict_ADD22!A125</f>
        <v>ADD22D_04EOT_PR24</v>
      </c>
      <c r="C127" s="212" t="str">
        <f>Dict_ADD22!C125</f>
        <v>Outcome performance - ODIs (financial) - Enhanced outperformance thresholds (where relevant) - Lead pipe replacement</v>
      </c>
      <c r="D127" s="212" t="str">
        <f>Dict_ADD22!D125</f>
        <v>Number</v>
      </c>
      <c r="E127" t="s">
        <v>602</v>
      </c>
      <c r="F127" s="24"/>
      <c r="U127" t="str">
        <f>IF(ISBLANK(ADD22D!S16),"##BLANK",ADD22D!S16)</f>
        <v>##BLANK</v>
      </c>
      <c r="V127" t="str">
        <f>IF(ISBLANK(ADD22D!T16),"##BLANK",ADD22D!T16)</f>
        <v>##BLANK</v>
      </c>
      <c r="W127" t="str">
        <f>IF(ISBLANK(ADD22D!U16),"##BLANK",ADD22D!U16)</f>
        <v>##BLANK</v>
      </c>
      <c r="X127" t="str">
        <f>IF(ISBLANK(ADD22D!V16),"##BLANK",ADD22D!V16)</f>
        <v>##BLANK</v>
      </c>
      <c r="Y127" t="str">
        <f>IF(ISBLANK(ADD22D!W16),"##BLANK",ADD22D!W16)</f>
        <v>##BLANK</v>
      </c>
    </row>
    <row r="128" spans="2:25" ht="15.75" customHeight="1">
      <c r="B128" s="212" t="str">
        <f>Dict_ADD22!A126</f>
        <v>ADD22D_05EOT_PR24</v>
      </c>
      <c r="C128" s="212" t="str">
        <f>Dict_ADD22!C126</f>
        <v>Outcome performance - ODIs (financial) - Enhanced outperformance thresholds (where relevant) - Lower carbon concrete</v>
      </c>
      <c r="D128" s="212" t="str">
        <f>Dict_ADD22!D126</f>
        <v>Number</v>
      </c>
      <c r="E128" t="s">
        <v>602</v>
      </c>
      <c r="F128" s="24"/>
      <c r="U128" t="str">
        <f>IF(ISBLANK(ADD22D!S17),"##BLANK",ADD22D!S17)</f>
        <v>##BLANK</v>
      </c>
      <c r="V128" t="str">
        <f>IF(ISBLANK(ADD22D!T17),"##BLANK",ADD22D!T17)</f>
        <v>##BLANK</v>
      </c>
      <c r="W128" t="str">
        <f>IF(ISBLANK(ADD22D!U17),"##BLANK",ADD22D!U17)</f>
        <v>##BLANK</v>
      </c>
      <c r="X128" t="str">
        <f>IF(ISBLANK(ADD22D!V17),"##BLANK",ADD22D!V17)</f>
        <v>##BLANK</v>
      </c>
      <c r="Y128" t="str">
        <f>IF(ISBLANK(ADD22D!W17),"##BLANK",ADD22D!W17)</f>
        <v>##BLANK</v>
      </c>
    </row>
    <row r="129" spans="2:30" ht="15.75" customHeight="1">
      <c r="B129" s="212" t="str">
        <f>Dict_ADD22!A127</f>
        <v>ADD22D_06EOT_PR24</v>
      </c>
      <c r="C129" s="212" t="str">
        <f>Dict_ADD22!C127</f>
        <v>Outcome performance - ODIs (financial) - Enhanced outperformance thresholds (where relevant) - Low pressure</v>
      </c>
      <c r="D129" s="212" t="str">
        <f>Dict_ADD22!D127</f>
        <v>Number</v>
      </c>
      <c r="E129" t="s">
        <v>602</v>
      </c>
      <c r="F129" s="24"/>
      <c r="U129" t="str">
        <f>IF(ISBLANK(ADD22D!S18),"##BLANK",ADD22D!S18)</f>
        <v>##BLANK</v>
      </c>
      <c r="V129" t="str">
        <f>IF(ISBLANK(ADD22D!T18),"##BLANK",ADD22D!T18)</f>
        <v>##BLANK</v>
      </c>
      <c r="W129" t="str">
        <f>IF(ISBLANK(ADD22D!U18),"##BLANK",ADD22D!U18)</f>
        <v>##BLANK</v>
      </c>
      <c r="X129" t="str">
        <f>IF(ISBLANK(ADD22D!V18),"##BLANK",ADD22D!V18)</f>
        <v>##BLANK</v>
      </c>
      <c r="Y129" t="str">
        <f>IF(ISBLANK(ADD22D!W18),"##BLANK",ADD22D!W18)</f>
        <v>##BLANK</v>
      </c>
    </row>
    <row r="130" spans="2:30" ht="15.75" customHeight="1">
      <c r="B130" s="212" t="str">
        <f>Dict_ADD22!A128</f>
        <v>ADD22D_07EOT_PR24</v>
      </c>
      <c r="C130" s="212" t="str">
        <f>Dict_ADD22!C128</f>
        <v>Outcome performance - ODIs (financial) - Enhanced outperformance thresholds (where relevant) - Streetworks collaboration</v>
      </c>
      <c r="D130" s="212" t="str">
        <f>Dict_ADD22!D128</f>
        <v>Number</v>
      </c>
      <c r="E130" t="s">
        <v>602</v>
      </c>
      <c r="U130" t="str">
        <f>IF(ISBLANK(ADD22D!S19),"##BLANK",ADD22D!S19)</f>
        <v>##BLANK</v>
      </c>
      <c r="V130" t="str">
        <f>IF(ISBLANK(ADD22D!T19),"##BLANK",ADD22D!T19)</f>
        <v>##BLANK</v>
      </c>
      <c r="W130" t="str">
        <f>IF(ISBLANK(ADD22D!U19),"##BLANK",ADD22D!U19)</f>
        <v>##BLANK</v>
      </c>
      <c r="X130" t="str">
        <f>IF(ISBLANK(ADD22D!V19),"##BLANK",ADD22D!V19)</f>
        <v>##BLANK</v>
      </c>
      <c r="Y130" t="str">
        <f>IF(ISBLANK(ADD22D!W19),"##BLANK",ADD22D!W19)</f>
        <v>##BLANK</v>
      </c>
    </row>
    <row r="131" spans="2:30" ht="15.75" customHeight="1">
      <c r="B131" s="212" t="str">
        <f>Dict_ADD22!A129</f>
        <v>ADD22D_08EOT_PR24</v>
      </c>
      <c r="C131" s="212" t="str">
        <f>Dict_ADD22!C129</f>
        <v>Outcome performance - ODIs (financial) - Enhanced outperformance thresholds (where relevant) - Wonderful Windermere</v>
      </c>
      <c r="D131" s="212" t="str">
        <f>Dict_ADD22!D129</f>
        <v>Number</v>
      </c>
      <c r="E131" t="s">
        <v>602</v>
      </c>
      <c r="U131" t="str">
        <f>IF(ISBLANK(ADD22D!S20),"##BLANK",ADD22D!S20)</f>
        <v>##BLANK</v>
      </c>
      <c r="V131" t="str">
        <f>IF(ISBLANK(ADD22D!T20),"##BLANK",ADD22D!T20)</f>
        <v>##BLANK</v>
      </c>
      <c r="W131" t="str">
        <f>IF(ISBLANK(ADD22D!U20),"##BLANK",ADD22D!U20)</f>
        <v>##BLANK</v>
      </c>
      <c r="X131" t="str">
        <f>IF(ISBLANK(ADD22D!V20),"##BLANK",ADD22D!V20)</f>
        <v>##BLANK</v>
      </c>
      <c r="Y131" t="str">
        <f>IF(ISBLANK(ADD22D!W20),"##BLANK",ADD22D!W20)</f>
        <v>##BLANK</v>
      </c>
    </row>
    <row r="132" spans="2:30" ht="15.75" customHeight="1">
      <c r="B132" s="212" t="str">
        <f>Dict_ADD22!A130</f>
        <v>ADD22D_01ODITY_PR24</v>
      </c>
      <c r="C132" s="212" t="str">
        <f>Dict_ADD22!C130</f>
        <v>Outcome performance - ODIs (financial) - ODI type - Capital carbon</v>
      </c>
      <c r="D132" s="212" t="str">
        <f>Dict_ADD22!D130</f>
        <v>Text</v>
      </c>
      <c r="E132" t="s">
        <v>602</v>
      </c>
      <c r="F132" t="str">
        <f>IF(ISBLANK(ADD22D!Y13),"##BLANK",ADD22D!Y13)</f>
        <v>##BLANK</v>
      </c>
    </row>
    <row r="133" spans="2:30" ht="15.75" customHeight="1">
      <c r="B133" s="212" t="str">
        <f>Dict_ADD22!A131</f>
        <v>ADD22D_02ODITY_PR24</v>
      </c>
      <c r="C133" s="212" t="str">
        <f>Dict_ADD22!C131</f>
        <v>Outcome performance - ODIs (financial) - ODI type - Embodied greenhouse gas emissions [SWB]</v>
      </c>
      <c r="D133" s="212" t="str">
        <f>Dict_ADD22!D131</f>
        <v>Text</v>
      </c>
      <c r="E133" t="s">
        <v>602</v>
      </c>
      <c r="F133" t="str">
        <f>IF(ISBLANK(ADD22D!Y14),"##BLANK",ADD22D!Y14)</f>
        <v>##BLANK</v>
      </c>
    </row>
    <row r="134" spans="2:30" ht="15.75" customHeight="1">
      <c r="B134" s="212" t="str">
        <f>Dict_ADD22!A132</f>
        <v>ADD22D_03ODITY_PR24</v>
      </c>
      <c r="C134" s="212" t="str">
        <f>Dict_ADD22!C132</f>
        <v>Outcome performance - ODIs (financial) - ODI type - Embodied greenhouse gas emissions [UUW]</v>
      </c>
      <c r="D134" s="212" t="str">
        <f>Dict_ADD22!D132</f>
        <v>Text</v>
      </c>
      <c r="E134" t="s">
        <v>602</v>
      </c>
      <c r="F134" t="str">
        <f>IF(ISBLANK(ADD22D!Y15),"##BLANK",ADD22D!Y15)</f>
        <v>##BLANK</v>
      </c>
    </row>
    <row r="135" spans="2:30" ht="15.75" customHeight="1">
      <c r="B135" s="212" t="str">
        <f>Dict_ADD22!A133</f>
        <v>ADD22D_04ODITY_PR24</v>
      </c>
      <c r="C135" s="212" t="str">
        <f>Dict_ADD22!C133</f>
        <v>Outcome performance - ODIs (financial) - ODI type - Lead pipe replacement</v>
      </c>
      <c r="D135" s="212" t="str">
        <f>Dict_ADD22!D133</f>
        <v>Text</v>
      </c>
      <c r="E135" t="s">
        <v>602</v>
      </c>
      <c r="F135" t="str">
        <f>IF(ISBLANK(ADD22D!Y16),"##BLANK",ADD22D!Y16)</f>
        <v>##BLANK</v>
      </c>
    </row>
    <row r="136" spans="2:30" ht="15.75" customHeight="1">
      <c r="B136" s="212" t="str">
        <f>Dict_ADD22!A134</f>
        <v>ADD22D_05ODITY_PR24</v>
      </c>
      <c r="C136" s="212" t="str">
        <f>Dict_ADD22!C134</f>
        <v>Outcome performance - ODIs (financial) - ODI type - Lower carbon concrete</v>
      </c>
      <c r="D136" s="212" t="str">
        <f>Dict_ADD22!D134</f>
        <v>Text</v>
      </c>
      <c r="E136" t="s">
        <v>602</v>
      </c>
      <c r="F136" t="str">
        <f>IF(ISBLANK(ADD22D!Y17),"##BLANK",ADD22D!Y17)</f>
        <v>##BLANK</v>
      </c>
    </row>
    <row r="137" spans="2:30" ht="15.75" customHeight="1">
      <c r="B137" s="212" t="str">
        <f>Dict_ADD22!A135</f>
        <v>ADD22D_06ODITY_PR24</v>
      </c>
      <c r="C137" s="212" t="str">
        <f>Dict_ADD22!C135</f>
        <v>Outcome performance - ODIs (financial) - ODI type - Low pressure</v>
      </c>
      <c r="D137" s="212" t="str">
        <f>Dict_ADD22!D135</f>
        <v>Text</v>
      </c>
      <c r="E137" t="s">
        <v>602</v>
      </c>
      <c r="F137" t="str">
        <f>IF(ISBLANK(ADD22D!Y18),"##BLANK",ADD22D!Y18)</f>
        <v>##BLANK</v>
      </c>
    </row>
    <row r="138" spans="2:30" ht="15.75" customHeight="1">
      <c r="B138" s="212" t="str">
        <f>Dict_ADD22!A136</f>
        <v>ADD22D_07ODITY_PR24</v>
      </c>
      <c r="C138" s="212" t="str">
        <f>Dict_ADD22!C136</f>
        <v>Outcome performance - ODIs (financial) - ODI type - Streetworks collaboration</v>
      </c>
      <c r="D138" s="212" t="str">
        <f>Dict_ADD22!D136</f>
        <v>Text</v>
      </c>
      <c r="E138" t="s">
        <v>602</v>
      </c>
      <c r="F138" t="str">
        <f>IF(ISBLANK(ADD22D!Y19),"##BLANK",ADD22D!Y19)</f>
        <v>##BLANK</v>
      </c>
    </row>
    <row r="139" spans="2:30" ht="15.75" customHeight="1">
      <c r="B139" s="212" t="str">
        <f>Dict_ADD22!A137</f>
        <v>ADD22D_08ODITY_PR24</v>
      </c>
      <c r="C139" s="212" t="str">
        <f>Dict_ADD22!C137</f>
        <v>Outcome performance - ODIs (financial) - ODI type - Wonderful Windermere</v>
      </c>
      <c r="D139" s="212" t="str">
        <f>Dict_ADD22!D137</f>
        <v>Text</v>
      </c>
      <c r="E139" t="s">
        <v>602</v>
      </c>
      <c r="F139" t="str">
        <f>IF(ISBLANK(ADD22D!Y20),"##BLANK",ADD22D!Y20)</f>
        <v>##BLANK</v>
      </c>
    </row>
    <row r="140" spans="2:30" ht="15.75" customHeight="1">
      <c r="B140" s="212" t="str">
        <f>Dict_ADD22!A138</f>
        <v>ADD22D_01ODIF_PR24</v>
      </c>
      <c r="C140" s="212" t="str">
        <f>Dict_ADD22!C138</f>
        <v>Outcome performance - ODIs (financial) - ODI form - Capital carbon</v>
      </c>
      <c r="D140" s="212" t="str">
        <f>Dict_ADD22!D138</f>
        <v>Text</v>
      </c>
      <c r="E140" t="s">
        <v>602</v>
      </c>
      <c r="F140" t="str">
        <f>IF(ISBLANK(ADD22D!Z13),"##BLANK",ADD22D!Z13)</f>
        <v>##BLANK</v>
      </c>
    </row>
    <row r="141" spans="2:30" ht="15.75" customHeight="1">
      <c r="B141" s="212" t="str">
        <f>Dict_ADD22!A139</f>
        <v>ADD22D_02ODIF_PR24</v>
      </c>
      <c r="C141" s="212" t="str">
        <f>Dict_ADD22!C139</f>
        <v>Outcome performance - ODIs (financial) - ODI form - Embodied greenhouse gas emissions [SWB]</v>
      </c>
      <c r="D141" s="212" t="str">
        <f>Dict_ADD22!D139</f>
        <v>Text</v>
      </c>
      <c r="E141" t="s">
        <v>602</v>
      </c>
      <c r="F141" t="str">
        <f>IF(ISBLANK(ADD22D!Z14),"##BLANK",ADD22D!Z14)</f>
        <v>##BLANK</v>
      </c>
    </row>
    <row r="142" spans="2:30" ht="15">
      <c r="B142" s="212" t="str">
        <f>Dict_ADD22!A140</f>
        <v>ADD22D_03ODIF_PR24</v>
      </c>
      <c r="C142" s="212" t="str">
        <f>Dict_ADD22!C140</f>
        <v>Outcome performance - ODIs (financial) - ODI form - Embodied greenhouse gas emissions [UUW]</v>
      </c>
      <c r="D142" s="212" t="str">
        <f>Dict_ADD22!D140</f>
        <v>Text</v>
      </c>
      <c r="E142" t="s">
        <v>602</v>
      </c>
      <c r="F142" t="str">
        <f>IF(ISBLANK(ADD22D!Z15),"##BLANK",ADD22D!Z15)</f>
        <v>##BLANK</v>
      </c>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row>
    <row r="143" spans="2:30" ht="15">
      <c r="B143" s="212" t="str">
        <f>Dict_ADD22!A141</f>
        <v>ADD22D_04ODIF_PR24</v>
      </c>
      <c r="C143" s="212" t="str">
        <f>Dict_ADD22!C141</f>
        <v>Outcome performance - ODIs (financial) - ODI form - Lead pipe replacement</v>
      </c>
      <c r="D143" s="212" t="str">
        <f>Dict_ADD22!D141</f>
        <v>Text</v>
      </c>
      <c r="E143" t="s">
        <v>602</v>
      </c>
      <c r="F143" t="str">
        <f>IF(ISBLANK(ADD22D!Z16),"##BLANK",ADD22D!Z16)</f>
        <v>##BLANK</v>
      </c>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row>
    <row r="144" spans="2:30" ht="15">
      <c r="B144" s="212" t="str">
        <f>Dict_ADD22!A142</f>
        <v>ADD22D_05ODIF_PR24</v>
      </c>
      <c r="C144" s="212" t="str">
        <f>Dict_ADD22!C142</f>
        <v>Outcome performance - ODIs (financial) - ODI form - Lower carbon concrete</v>
      </c>
      <c r="D144" s="212" t="str">
        <f>Dict_ADD22!D142</f>
        <v>Text</v>
      </c>
      <c r="E144" t="s">
        <v>602</v>
      </c>
      <c r="F144" t="str">
        <f>IF(ISBLANK(ADD22D!Z17),"##BLANK",ADD22D!Z17)</f>
        <v>##BLANK</v>
      </c>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row>
    <row r="145" spans="2:30" ht="15">
      <c r="B145" s="212" t="str">
        <f>Dict_ADD22!A143</f>
        <v>ADD22D_06ODIF_PR24</v>
      </c>
      <c r="C145" s="212" t="str">
        <f>Dict_ADD22!C143</f>
        <v>Outcome performance - ODIs (financial) - ODI form - Low pressure</v>
      </c>
      <c r="D145" s="212" t="str">
        <f>Dict_ADD22!D143</f>
        <v>Text</v>
      </c>
      <c r="E145" t="s">
        <v>602</v>
      </c>
      <c r="F145" t="str">
        <f>IF(ISBLANK(ADD22D!Z18),"##BLANK",ADD22D!Z18)</f>
        <v>##BLANK</v>
      </c>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row>
    <row r="146" spans="2:30" ht="15">
      <c r="B146" s="212" t="str">
        <f>Dict_ADD22!A144</f>
        <v>ADD22D_07ODIF_PR24</v>
      </c>
      <c r="C146" s="212" t="str">
        <f>Dict_ADD22!C144</f>
        <v>Outcome performance - ODIs (financial) - ODI form - Streetworks collaboration</v>
      </c>
      <c r="D146" s="212" t="str">
        <f>Dict_ADD22!D144</f>
        <v>Text</v>
      </c>
      <c r="E146" t="s">
        <v>602</v>
      </c>
      <c r="F146" t="str">
        <f>IF(ISBLANK(ADD22D!Z19),"##BLANK",ADD22D!Z19)</f>
        <v>##BLANK</v>
      </c>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row>
    <row r="147" spans="2:30" ht="15">
      <c r="B147" s="212" t="str">
        <f>Dict_ADD22!A145</f>
        <v>ADD22D_08ODIF_PR24</v>
      </c>
      <c r="C147" s="212" t="str">
        <f>Dict_ADD22!C145</f>
        <v>Outcome performance - ODIs (financial) - ODI form - Wonderful Windermere</v>
      </c>
      <c r="D147" s="212" t="str">
        <f>Dict_ADD22!D145</f>
        <v>Text</v>
      </c>
      <c r="E147" t="s">
        <v>602</v>
      </c>
      <c r="F147" t="str">
        <f>IF(ISBLANK(ADD22D!Z20),"##BLANK",ADD22D!Z20)</f>
        <v>##BLANK</v>
      </c>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row>
    <row r="148" spans="2:30" ht="15">
      <c r="B148" s="212" t="str">
        <f>Dict_ADD22!A146</f>
        <v>ADD22D_01ODITI_PR24</v>
      </c>
      <c r="C148" s="212" t="str">
        <f>Dict_ADD22!C146</f>
        <v>Outcome performance - ODIs (financial) - ODI timing - Capital carbon</v>
      </c>
      <c r="D148" s="212" t="str">
        <f>Dict_ADD22!D146</f>
        <v>Text</v>
      </c>
      <c r="E148" t="s">
        <v>602</v>
      </c>
      <c r="F148" t="str">
        <f>IF(ISBLANK(ADD22D!AA13),"##BLANK",ADD22D!AA13)</f>
        <v>##BLANK</v>
      </c>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row>
    <row r="149" spans="2:30" ht="15">
      <c r="B149" s="212" t="str">
        <f>Dict_ADD22!A147</f>
        <v>ADD22D_02ODITI_PR24</v>
      </c>
      <c r="C149" s="212" t="str">
        <f>Dict_ADD22!C147</f>
        <v>Outcome performance - ODIs (financial) - ODI timing - Embodied greenhouse gas emissions [SWB]</v>
      </c>
      <c r="D149" s="212" t="str">
        <f>Dict_ADD22!D147</f>
        <v>Text</v>
      </c>
      <c r="E149" t="s">
        <v>602</v>
      </c>
      <c r="F149" t="str">
        <f>IF(ISBLANK(ADD22D!AA14),"##BLANK",ADD22D!AA14)</f>
        <v>##BLANK</v>
      </c>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row>
    <row r="150" spans="2:30" ht="15">
      <c r="B150" s="212" t="str">
        <f>Dict_ADD22!A148</f>
        <v>ADD22D_03ODITI_PR24</v>
      </c>
      <c r="C150" s="212" t="str">
        <f>Dict_ADD22!C148</f>
        <v>Outcome performance - ODIs (financial) - ODI timing - Embodied greenhouse gas emissions [UUW]</v>
      </c>
      <c r="D150" s="212" t="str">
        <f>Dict_ADD22!D148</f>
        <v>Text</v>
      </c>
      <c r="E150" t="s">
        <v>602</v>
      </c>
      <c r="F150" t="str">
        <f>IF(ISBLANK(ADD22D!AA15),"##BLANK",ADD22D!AA15)</f>
        <v>##BLANK</v>
      </c>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row>
    <row r="151" spans="2:30" ht="15">
      <c r="B151" s="212" t="str">
        <f>Dict_ADD22!A149</f>
        <v>ADD22D_04ODITI_PR24</v>
      </c>
      <c r="C151" s="212" t="str">
        <f>Dict_ADD22!C149</f>
        <v>Outcome performance - ODIs (financial) - ODI timing - Lead pipe replacement</v>
      </c>
      <c r="D151" s="212" t="str">
        <f>Dict_ADD22!D149</f>
        <v>Text</v>
      </c>
      <c r="E151" t="s">
        <v>602</v>
      </c>
      <c r="F151" t="str">
        <f>IF(ISBLANK(ADD22D!AA16),"##BLANK",ADD22D!AA16)</f>
        <v>##BLANK</v>
      </c>
    </row>
    <row r="152" spans="2:30" ht="15">
      <c r="B152" s="212" t="str">
        <f>Dict_ADD22!A150</f>
        <v>ADD22D_05ODITI_PR24</v>
      </c>
      <c r="C152" s="212" t="str">
        <f>Dict_ADD22!C150</f>
        <v>Outcome performance - ODIs (financial) - ODI timing - Lower carbon concrete</v>
      </c>
      <c r="D152" s="212" t="str">
        <f>Dict_ADD22!D150</f>
        <v>Text</v>
      </c>
      <c r="E152" t="s">
        <v>602</v>
      </c>
      <c r="F152" t="str">
        <f>IF(ISBLANK(ADD22D!AA17),"##BLANK",ADD22D!AA17)</f>
        <v>##BLANK</v>
      </c>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row>
    <row r="153" spans="2:30" ht="15">
      <c r="B153" s="212" t="str">
        <f>Dict_ADD22!A151</f>
        <v>ADD22D_06ODITI_PR24</v>
      </c>
      <c r="C153" s="212" t="str">
        <f>Dict_ADD22!C151</f>
        <v>Outcome performance - ODIs (financial) - ODI timing - Low pressure</v>
      </c>
      <c r="D153" s="212" t="str">
        <f>Dict_ADD22!D151</f>
        <v>Text</v>
      </c>
      <c r="E153" t="s">
        <v>602</v>
      </c>
      <c r="F153" t="str">
        <f>IF(ISBLANK(ADD22D!AA18),"##BLANK",ADD22D!AA18)</f>
        <v>##BLANK</v>
      </c>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row>
    <row r="154" spans="2:30" ht="15">
      <c r="B154" s="212" t="str">
        <f>Dict_ADD22!A152</f>
        <v>ADD22D_07ODITI_PR24</v>
      </c>
      <c r="C154" s="212" t="str">
        <f>Dict_ADD22!C152</f>
        <v>Outcome performance - ODIs (financial) - ODI timing - Streetworks collaboration</v>
      </c>
      <c r="D154" s="212" t="str">
        <f>Dict_ADD22!D152</f>
        <v>Text</v>
      </c>
      <c r="E154" t="s">
        <v>602</v>
      </c>
      <c r="F154" t="str">
        <f>IF(ISBLANK(ADD22D!AA19),"##BLANK",ADD22D!AA19)</f>
        <v>##BLANK</v>
      </c>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row>
    <row r="155" spans="2:30" ht="15">
      <c r="B155" s="212" t="str">
        <f>Dict_ADD22!A153</f>
        <v>ADD22D_08ODITI_PR24</v>
      </c>
      <c r="C155" s="212" t="str">
        <f>Dict_ADD22!C153</f>
        <v>Outcome performance - ODIs (financial) - ODI timing - Wonderful Windermere</v>
      </c>
      <c r="D155" s="212" t="str">
        <f>Dict_ADD22!D153</f>
        <v>Text</v>
      </c>
      <c r="E155" t="s">
        <v>602</v>
      </c>
      <c r="F155" t="str">
        <f>IF(ISBLANK(ADD22D!AA20),"##BLANK",ADD22D!AA20)</f>
        <v>##BLANK</v>
      </c>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row>
    <row r="156" spans="2:30" ht="15">
      <c r="B156" s="212" t="str">
        <f>Dict_ADD22!A154</f>
        <v>ADD22D_01DP_PR24</v>
      </c>
      <c r="C156" s="212" t="str">
        <f>Dict_ADD22!C154</f>
        <v>Outcome performance - ODIs (financial) - Decimal places - Capital carbon</v>
      </c>
      <c r="D156" s="212" t="str">
        <f>Dict_ADD22!D154</f>
        <v>Number</v>
      </c>
      <c r="E156" t="s">
        <v>602</v>
      </c>
      <c r="F156" t="str">
        <f>IF(ISBLANK(ADD22D!AB13),"##BLANK",ADD22D!AB13)</f>
        <v>##BLANK</v>
      </c>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row>
    <row r="157" spans="2:30" ht="15">
      <c r="B157" s="212" t="str">
        <f>Dict_ADD22!A155</f>
        <v>ADD22D_02DP_PR24</v>
      </c>
      <c r="C157" s="212" t="str">
        <f>Dict_ADD22!C155</f>
        <v>Outcome performance - ODIs (financial) - Decimal places - Embodied greenhouse gas emissions [SWB]</v>
      </c>
      <c r="D157" s="212" t="str">
        <f>Dict_ADD22!D155</f>
        <v>Number</v>
      </c>
      <c r="E157" t="s">
        <v>602</v>
      </c>
      <c r="F157" t="str">
        <f>IF(ISBLANK(ADD22D!AB14),"##BLANK",ADD22D!AB14)</f>
        <v>##BLANK</v>
      </c>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row>
    <row r="158" spans="2:30" ht="15">
      <c r="B158" s="212" t="str">
        <f>Dict_ADD22!A156</f>
        <v>ADD22D_03DP_PR24</v>
      </c>
      <c r="C158" s="212" t="str">
        <f>Dict_ADD22!C156</f>
        <v>Outcome performance - ODIs (financial) - Decimal places - Embodied greenhouse gas emissions [UUW]</v>
      </c>
      <c r="D158" s="212" t="str">
        <f>Dict_ADD22!D156</f>
        <v>Number</v>
      </c>
      <c r="E158" t="s">
        <v>602</v>
      </c>
      <c r="F158" t="str">
        <f>IF(ISBLANK(ADD22D!AB15),"##BLANK",ADD22D!AB15)</f>
        <v>##BLANK</v>
      </c>
    </row>
    <row r="159" spans="2:30" ht="15">
      <c r="B159" s="212" t="str">
        <f>Dict_ADD22!A157</f>
        <v>ADD22D_04DP_PR24</v>
      </c>
      <c r="C159" s="212" t="str">
        <f>Dict_ADD22!C157</f>
        <v>Outcome performance - ODIs (financial) - Decimal places - Lead pipe replacement</v>
      </c>
      <c r="D159" s="212" t="str">
        <f>Dict_ADD22!D157</f>
        <v>Number</v>
      </c>
      <c r="E159" t="s">
        <v>602</v>
      </c>
      <c r="F159" t="str">
        <f>IF(ISBLANK(ADD22D!AB16),"##BLANK",ADD22D!AB16)</f>
        <v>##BLANK</v>
      </c>
    </row>
    <row r="160" spans="2:30" ht="15">
      <c r="B160" s="212" t="str">
        <f>Dict_ADD22!A158</f>
        <v>ADD22D_05DP_PR24</v>
      </c>
      <c r="C160" s="212" t="str">
        <f>Dict_ADD22!C158</f>
        <v>Outcome performance - ODIs (financial) - Decimal places - Lower carbon concrete</v>
      </c>
      <c r="D160" s="212" t="str">
        <f>Dict_ADD22!D158</f>
        <v>Number</v>
      </c>
      <c r="E160" t="s">
        <v>602</v>
      </c>
      <c r="F160" t="str">
        <f>IF(ISBLANK(ADD22D!AB17),"##BLANK",ADD22D!AB17)</f>
        <v>##BLANK</v>
      </c>
    </row>
    <row r="161" spans="2:6" ht="15">
      <c r="B161" s="212" t="str">
        <f>Dict_ADD22!A159</f>
        <v>ADD22D_06DP_PR24</v>
      </c>
      <c r="C161" s="212" t="str">
        <f>Dict_ADD22!C159</f>
        <v>Outcome performance - ODIs (financial) - Decimal places - Low pressure</v>
      </c>
      <c r="D161" s="212" t="str">
        <f>Dict_ADD22!D159</f>
        <v>Number</v>
      </c>
      <c r="E161" t="s">
        <v>602</v>
      </c>
      <c r="F161" t="str">
        <f>IF(ISBLANK(ADD22D!AB18),"##BLANK",ADD22D!AB18)</f>
        <v>##BLANK</v>
      </c>
    </row>
    <row r="162" spans="2:6" ht="15">
      <c r="B162" s="212" t="str">
        <f>Dict_ADD22!A160</f>
        <v>ADD22D_07DP_PR24</v>
      </c>
      <c r="C162" s="212" t="str">
        <f>Dict_ADD22!C160</f>
        <v>Outcome performance - ODIs (financial) - Decimal places - Streetworks collaboration</v>
      </c>
      <c r="D162" s="212" t="str">
        <f>Dict_ADD22!D160</f>
        <v>Number</v>
      </c>
      <c r="E162" t="s">
        <v>602</v>
      </c>
      <c r="F162" t="str">
        <f>IF(ISBLANK(ADD22D!AB19),"##BLANK",ADD22D!AB19)</f>
        <v>##BLANK</v>
      </c>
    </row>
    <row r="163" spans="2:6" ht="15">
      <c r="B163" s="212" t="str">
        <f>Dict_ADD22!A161</f>
        <v>ADD22D_08DP_PR24</v>
      </c>
      <c r="C163" s="212" t="str">
        <f>Dict_ADD22!C161</f>
        <v>Outcome performance - ODIs (financial) - Decimal places - Wonderful Windermere</v>
      </c>
      <c r="D163" s="212" t="str">
        <f>Dict_ADD22!D161</f>
        <v>Number</v>
      </c>
      <c r="E163" t="s">
        <v>602</v>
      </c>
      <c r="F163" t="str">
        <f>IF(ISBLANK(ADD22D!AB20),"##BLANK",ADD22D!AB20)</f>
        <v>##BLANK</v>
      </c>
    </row>
    <row r="164" spans="2:6" ht="15">
      <c r="B164" s="212" t="str">
        <f>Dict_ADD22!A162</f>
        <v>ADD22D_01DIR_PR24</v>
      </c>
      <c r="C164" s="212" t="str">
        <f>Dict_ADD22!C162</f>
        <v>Outcome performance - ODIs (financial) - Direction of improving performance - Capital carbon</v>
      </c>
      <c r="D164" s="212" t="str">
        <f>Dict_ADD22!D162</f>
        <v>Text</v>
      </c>
      <c r="E164" t="s">
        <v>602</v>
      </c>
      <c r="F164" t="str">
        <f>IF(ISBLANK(ADD22D!AC13),"##BLANK",ADD22D!AC13)</f>
        <v>##BLANK</v>
      </c>
    </row>
    <row r="165" spans="2:6" ht="15">
      <c r="B165" s="212" t="str">
        <f>Dict_ADD22!A163</f>
        <v>ADD22D_02DIR_PR24</v>
      </c>
      <c r="C165" s="212" t="str">
        <f>Dict_ADD22!C163</f>
        <v>Outcome performance - ODIs (financial) - Direction of improving performance - Embodied greenhouse gas emissions [SWB]</v>
      </c>
      <c r="D165" s="212" t="str">
        <f>Dict_ADD22!D163</f>
        <v>Text</v>
      </c>
      <c r="E165" t="s">
        <v>602</v>
      </c>
      <c r="F165" t="str">
        <f>IF(ISBLANK(ADD22D!AC14),"##BLANK",ADD22D!AC14)</f>
        <v>##BLANK</v>
      </c>
    </row>
    <row r="166" spans="2:6" ht="15">
      <c r="B166" s="212" t="str">
        <f>Dict_ADD22!A164</f>
        <v>ADD22D_03DIR_PR24</v>
      </c>
      <c r="C166" s="212" t="str">
        <f>Dict_ADD22!C164</f>
        <v>Outcome performance - ODIs (financial) - Direction of improving performance - Embodied greenhouse gas emissions [UUW]</v>
      </c>
      <c r="D166" s="212" t="str">
        <f>Dict_ADD22!D164</f>
        <v>Text</v>
      </c>
      <c r="E166" t="s">
        <v>602</v>
      </c>
      <c r="F166" t="str">
        <f>IF(ISBLANK(ADD22D!AC15),"##BLANK",ADD22D!AC15)</f>
        <v>##BLANK</v>
      </c>
    </row>
    <row r="167" spans="2:6" ht="15">
      <c r="B167" s="212" t="str">
        <f>Dict_ADD22!A165</f>
        <v>ADD22D_04DIR_PR24</v>
      </c>
      <c r="C167" s="212" t="str">
        <f>Dict_ADD22!C165</f>
        <v>Outcome performance - ODIs (financial) - Direction of improving performance - Lead pipe replacement</v>
      </c>
      <c r="D167" s="212" t="str">
        <f>Dict_ADD22!D165</f>
        <v>Text</v>
      </c>
      <c r="E167" t="s">
        <v>602</v>
      </c>
      <c r="F167" t="str">
        <f>IF(ISBLANK(ADD22D!AC16),"##BLANK",ADD22D!AC16)</f>
        <v>##BLANK</v>
      </c>
    </row>
    <row r="168" spans="2:6" ht="15">
      <c r="B168" s="212" t="str">
        <f>Dict_ADD22!A166</f>
        <v>ADD22D_05DIR_PR24</v>
      </c>
      <c r="C168" s="212" t="str">
        <f>Dict_ADD22!C166</f>
        <v>Outcome performance - ODIs (financial) - Direction of improving performance - Lower carbon concrete</v>
      </c>
      <c r="D168" s="212" t="str">
        <f>Dict_ADD22!D166</f>
        <v>Text</v>
      </c>
      <c r="E168" t="s">
        <v>602</v>
      </c>
      <c r="F168" t="str">
        <f>IF(ISBLANK(ADD22D!AC17),"##BLANK",ADD22D!AC17)</f>
        <v>##BLANK</v>
      </c>
    </row>
    <row r="169" spans="2:6" ht="15">
      <c r="B169" s="212" t="str">
        <f>Dict_ADD22!A167</f>
        <v>ADD22D_06DIR_PR24</v>
      </c>
      <c r="C169" s="212" t="str">
        <f>Dict_ADD22!C167</f>
        <v>Outcome performance - ODIs (financial) - Direction of improving performance - Low pressure</v>
      </c>
      <c r="D169" s="212" t="str">
        <f>Dict_ADD22!D167</f>
        <v>Text</v>
      </c>
      <c r="E169" t="s">
        <v>602</v>
      </c>
      <c r="F169" t="str">
        <f>IF(ISBLANK(ADD22D!AC18),"##BLANK",ADD22D!AC18)</f>
        <v>##BLANK</v>
      </c>
    </row>
    <row r="170" spans="2:6" ht="15">
      <c r="B170" s="212" t="str">
        <f>Dict_ADD22!A168</f>
        <v>ADD22D_07DIR_PR24</v>
      </c>
      <c r="C170" s="212" t="str">
        <f>Dict_ADD22!C168</f>
        <v>Outcome performance - ODIs (financial) - Direction of improving performance - Streetworks collaboration</v>
      </c>
      <c r="D170" s="212" t="str">
        <f>Dict_ADD22!D168</f>
        <v>Text</v>
      </c>
      <c r="E170" t="s">
        <v>602</v>
      </c>
      <c r="F170" t="str">
        <f>IF(ISBLANK(ADD22D!AC19),"##BLANK",ADD22D!AC19)</f>
        <v>##BLANK</v>
      </c>
    </row>
    <row r="171" spans="2:6" ht="15">
      <c r="B171" s="212" t="str">
        <f>Dict_ADD22!A169</f>
        <v>ADD22D_08DIR_PR24</v>
      </c>
      <c r="C171" s="212" t="str">
        <f>Dict_ADD22!C169</f>
        <v>Outcome performance - ODIs (financial) - Direction of improving performance - Wonderful Windermere</v>
      </c>
      <c r="D171" s="212" t="str">
        <f>Dict_ADD22!D169</f>
        <v>Text</v>
      </c>
      <c r="E171" t="s">
        <v>602</v>
      </c>
      <c r="F171" t="str">
        <f>IF(ISBLANK(ADD22D!AC20),"##BLANK",ADD22D!AC20)</f>
        <v>##BLANK</v>
      </c>
    </row>
    <row r="172" spans="2:6" ht="15">
      <c r="B172" s="212" t="str">
        <f>Dict_ADD22!A170</f>
        <v>ADD22D_01TYPE_PR24</v>
      </c>
      <c r="C172" s="212" t="str">
        <f>Dict_ADD22!C170</f>
        <v>Outcome performance - ODIs (financial) - Common or bespoke PC - Capital carbon</v>
      </c>
      <c r="D172" s="212" t="str">
        <f>Dict_ADD22!D170</f>
        <v>Text</v>
      </c>
      <c r="E172" t="s">
        <v>602</v>
      </c>
      <c r="F172" t="str">
        <f>IF(ISBLANK(ADD22D!AD13),"##BLANK",ADD22D!AD13)</f>
        <v>Bespoke</v>
      </c>
    </row>
    <row r="173" spans="2:6" ht="15">
      <c r="B173" s="212" t="str">
        <f>Dict_ADD22!A171</f>
        <v>ADD22D_02TYPE_PR24</v>
      </c>
      <c r="C173" s="212" t="str">
        <f>Dict_ADD22!C171</f>
        <v>Outcome performance - ODIs (financial) - Common or bespoke PC - Embodied greenhouse gas emissions [SWB]</v>
      </c>
      <c r="D173" s="212" t="str">
        <f>Dict_ADD22!D171</f>
        <v>Text</v>
      </c>
      <c r="E173" t="s">
        <v>602</v>
      </c>
      <c r="F173" t="str">
        <f>IF(ISBLANK(ADD22D!AD14),"##BLANK",ADD22D!AD14)</f>
        <v>Bespoke</v>
      </c>
    </row>
    <row r="174" spans="2:6" ht="15">
      <c r="B174" s="212" t="str">
        <f>Dict_ADD22!A172</f>
        <v>ADD22D_03TYPE_PR24</v>
      </c>
      <c r="C174" s="212" t="str">
        <f>Dict_ADD22!C172</f>
        <v>Outcome performance - ODIs (financial) - Common or bespoke PC - Embodied greenhouse gas emissions [UUW]</v>
      </c>
      <c r="D174" s="212" t="str">
        <f>Dict_ADD22!D172</f>
        <v>Text</v>
      </c>
      <c r="E174" t="s">
        <v>602</v>
      </c>
      <c r="F174" t="str">
        <f>IF(ISBLANK(ADD22D!AD15),"##BLANK",ADD22D!AD15)</f>
        <v>Bespoke</v>
      </c>
    </row>
    <row r="175" spans="2:6" ht="15">
      <c r="B175" s="212" t="str">
        <f>Dict_ADD22!A173</f>
        <v>ADD22D_04TYPE_PR24</v>
      </c>
      <c r="C175" s="212" t="str">
        <f>Dict_ADD22!C173</f>
        <v>Outcome performance - ODIs (financial) - Common or bespoke PC - Lead pipe replacement</v>
      </c>
      <c r="D175" s="212" t="str">
        <f>Dict_ADD22!D173</f>
        <v>Text</v>
      </c>
      <c r="E175" t="s">
        <v>602</v>
      </c>
      <c r="F175" t="str">
        <f>IF(ISBLANK(ADD22D!AD16),"##BLANK",ADD22D!AD16)</f>
        <v>Bespoke</v>
      </c>
    </row>
    <row r="176" spans="2:6" ht="15">
      <c r="B176" s="212" t="str">
        <f>Dict_ADD22!A174</f>
        <v>ADD22D_05TYPE_PR24</v>
      </c>
      <c r="C176" s="212" t="str">
        <f>Dict_ADD22!C174</f>
        <v>Outcome performance - ODIs (financial) - Common or bespoke PC - Lower carbon concrete</v>
      </c>
      <c r="D176" s="212" t="str">
        <f>Dict_ADD22!D174</f>
        <v>Text</v>
      </c>
      <c r="E176" t="s">
        <v>602</v>
      </c>
      <c r="F176" t="str">
        <f>IF(ISBLANK(ADD22D!AD17),"##BLANK",ADD22D!AD17)</f>
        <v>Bespoke</v>
      </c>
    </row>
    <row r="177" spans="2:30" ht="15">
      <c r="B177" s="212" t="str">
        <f>Dict_ADD22!A175</f>
        <v>ADD22D_06TYPE_PR24</v>
      </c>
      <c r="C177" s="212" t="str">
        <f>Dict_ADD22!C175</f>
        <v>Outcome performance - ODIs (financial) - Common or bespoke PC - Low pressure</v>
      </c>
      <c r="D177" s="212" t="str">
        <f>Dict_ADD22!D175</f>
        <v>Text</v>
      </c>
      <c r="E177" t="s">
        <v>602</v>
      </c>
      <c r="F177" t="str">
        <f>IF(ISBLANK(ADD22D!AD18),"##BLANK",ADD22D!AD18)</f>
        <v>Bespoke</v>
      </c>
    </row>
    <row r="178" spans="2:30" ht="15">
      <c r="B178" s="212" t="str">
        <f>Dict_ADD22!A176</f>
        <v>ADD22D_07TYPE_PR24</v>
      </c>
      <c r="C178" s="212" t="str">
        <f>Dict_ADD22!C176</f>
        <v>Outcome performance - ODIs (financial) - Common or bespoke PC - Streetworks collaboration</v>
      </c>
      <c r="D178" s="212" t="str">
        <f>Dict_ADD22!D176</f>
        <v>Text</v>
      </c>
      <c r="E178" t="s">
        <v>602</v>
      </c>
      <c r="F178" t="str">
        <f>IF(ISBLANK(ADD22D!AD19),"##BLANK",ADD22D!AD19)</f>
        <v>Bespoke</v>
      </c>
    </row>
    <row r="179" spans="2:30" ht="15">
      <c r="B179" s="212" t="str">
        <f>Dict_ADD22!A177</f>
        <v>ADD22D_08TYPE_PR24</v>
      </c>
      <c r="C179" s="212" t="str">
        <f>Dict_ADD22!C177</f>
        <v>Outcome performance - ODIs (financial) - Common or bespoke PC - Wonderful Windermere</v>
      </c>
      <c r="D179" s="212" t="str">
        <f>Dict_ADD22!D177</f>
        <v>Text</v>
      </c>
      <c r="E179" t="s">
        <v>602</v>
      </c>
      <c r="F179" t="str">
        <f>IF(ISBLANK(ADD22D!AD20),"##BLANK",ADD22D!AD20)</f>
        <v>Bespoke</v>
      </c>
    </row>
    <row r="180" spans="2:30" ht="15">
      <c r="B180" s="212" t="str">
        <f>Dict_ADD22!A178</f>
        <v>ADD22E_01_A_PR24</v>
      </c>
      <c r="C180" s="212" t="str">
        <f>Dict_ADD22!C178</f>
        <v>Underlying calculations for bespoke performance commitments - Tonnes CO2e - baseline - Capital carbon</v>
      </c>
      <c r="D180" s="212" t="str">
        <f>Dict_ADD22!D178</f>
        <v>Tonnes</v>
      </c>
      <c r="E180" t="s">
        <v>602</v>
      </c>
      <c r="F180" t="str">
        <f>IF(ISBLANK(ADD22E!E9),"##BLANK",ADD22E!E9)</f>
        <v>##BLANK</v>
      </c>
      <c r="G180" t="str">
        <f>IF(ISBLANK(ADD22E!F9),"##BLANK",ADD22E!F9)</f>
        <v>##BLANK</v>
      </c>
      <c r="H180" t="str">
        <f>IF(ISBLANK(ADD22E!G9),"##BLANK",ADD22E!G9)</f>
        <v>##BLANK</v>
      </c>
      <c r="I180" t="str">
        <f>IF(ISBLANK(ADD22E!H9),"##BLANK",ADD22E!H9)</f>
        <v>##BLANK</v>
      </c>
      <c r="J180" t="str">
        <f>IF(ISBLANK(ADD22E!I9),"##BLANK",ADD22E!I9)</f>
        <v>##BLANK</v>
      </c>
      <c r="K180" t="str">
        <f>IF(ISBLANK(ADD22E!J9),"##BLANK",ADD22E!J9)</f>
        <v>##BLANK</v>
      </c>
      <c r="L180" t="str">
        <f>IF(ISBLANK(ADD22E!K9),"##BLANK",ADD22E!K9)</f>
        <v>##BLANK</v>
      </c>
      <c r="M180" t="str">
        <f>IF(ISBLANK(ADD22E!L9),"##BLANK",ADD22E!L9)</f>
        <v>##BLANK</v>
      </c>
      <c r="N180" t="str">
        <f>IF(ISBLANK(ADD22E!M9),"##BLANK",ADD22E!M9)</f>
        <v>##BLANK</v>
      </c>
      <c r="O180" t="str">
        <f>IF(ISBLANK(ADD22E!N9),"##BLANK",ADD22E!N9)</f>
        <v>##BLANK</v>
      </c>
      <c r="P180" t="str">
        <f>IF(ISBLANK(ADD22E!O9),"##BLANK",ADD22E!O9)</f>
        <v>##BLANK</v>
      </c>
      <c r="Q180" t="str">
        <f>IF(ISBLANK(ADD22E!P9),"##BLANK",ADD22E!P9)</f>
        <v>##BLANK</v>
      </c>
      <c r="R180" t="str">
        <f>IF(ISBLANK(ADD22E!Q9),"##BLANK",ADD22E!Q9)</f>
        <v>##BLANK</v>
      </c>
      <c r="S180" t="str">
        <f>IF(ISBLANK(ADD22E!R9),"##BLANK",ADD22E!R9)</f>
        <v>##BLANK</v>
      </c>
      <c r="T180" t="str">
        <f>IF(ISBLANK(ADD22E!S9),"##BLANK",ADD22E!S9)</f>
        <v>##BLANK</v>
      </c>
      <c r="U180" t="str">
        <f>IF(ISBLANK(ADD22E!T9),"##BLANK",ADD22E!T9)</f>
        <v>##BLANK</v>
      </c>
      <c r="V180" t="str">
        <f>IF(ISBLANK(ADD22E!U9),"##BLANK",ADD22E!U9)</f>
        <v>##BLANK</v>
      </c>
      <c r="W180" t="str">
        <f>IF(ISBLANK(ADD22E!V9),"##BLANK",ADD22E!V9)</f>
        <v>##BLANK</v>
      </c>
      <c r="X180" t="str">
        <f>IF(ISBLANK(ADD22E!W9),"##BLANK",ADD22E!W9)</f>
        <v>##BLANK</v>
      </c>
      <c r="Y180" t="str">
        <f>IF(ISBLANK(ADD22E!X9),"##BLANK",ADD22E!X9)</f>
        <v>##BLANK</v>
      </c>
      <c r="Z180" t="str">
        <f>IF(ISBLANK(ADD22E!Y9),"##BLANK",ADD22E!Y9)</f>
        <v>##BLANK</v>
      </c>
      <c r="AA180" t="str">
        <f>IF(ISBLANK(ADD22E!Z9),"##BLANK",ADD22E!Z9)</f>
        <v>##BLANK</v>
      </c>
      <c r="AB180" t="str">
        <f>IF(ISBLANK(ADD22E!AA9),"##BLANK",ADD22E!AA9)</f>
        <v>##BLANK</v>
      </c>
      <c r="AC180" t="str">
        <f>IF(ISBLANK(ADD22E!AB9),"##BLANK",ADD22E!AB9)</f>
        <v>##BLANK</v>
      </c>
      <c r="AD180" t="str">
        <f>IF(ISBLANK(ADD22E!AC9),"##BLANK",ADD22E!AC9)</f>
        <v>##BLANK</v>
      </c>
    </row>
    <row r="181" spans="2:30" ht="30">
      <c r="B181" s="212" t="str">
        <f>Dict_ADD22!A179</f>
        <v>ADD22E_01_B_PR24</v>
      </c>
      <c r="C181" s="212" t="str">
        <f>Dict_ADD22!C179</f>
        <v>Underlying calculations for bespoke performance commitments - Tonnes CO2e - cumulative baseline for each price control period - Capital carbon</v>
      </c>
      <c r="D181" s="212" t="str">
        <f>Dict_ADD22!D179</f>
        <v>Tonnes</v>
      </c>
      <c r="E181" t="s">
        <v>602</v>
      </c>
      <c r="F181" t="str">
        <f>IF(ISBLANK(ADD22E!E10),"##BLANK",ADD22E!E10)</f>
        <v>##BLANK</v>
      </c>
      <c r="G181" t="str">
        <f>IF(ISBLANK(ADD22E!F10),"##BLANK",ADD22E!F10)</f>
        <v>##BLANK</v>
      </c>
      <c r="H181" t="str">
        <f>IF(ISBLANK(ADD22E!G10),"##BLANK",ADD22E!G10)</f>
        <v>##BLANK</v>
      </c>
      <c r="I181" t="str">
        <f>IF(ISBLANK(ADD22E!H10),"##BLANK",ADD22E!H10)</f>
        <v>##BLANK</v>
      </c>
      <c r="J181" t="str">
        <f>IF(ISBLANK(ADD22E!I10),"##BLANK",ADD22E!I10)</f>
        <v>##BLANK</v>
      </c>
      <c r="K181" t="str">
        <f>IF(ISBLANK(ADD22E!J10),"##BLANK",ADD22E!J10)</f>
        <v>##BLANK</v>
      </c>
      <c r="L181" t="str">
        <f>IF(ISBLANK(ADD22E!K10),"##BLANK",ADD22E!K10)</f>
        <v>##BLANK</v>
      </c>
      <c r="M181" t="str">
        <f>IF(ISBLANK(ADD22E!L10),"##BLANK",ADD22E!L10)</f>
        <v>##BLANK</v>
      </c>
      <c r="N181" t="str">
        <f>IF(ISBLANK(ADD22E!M10),"##BLANK",ADD22E!M10)</f>
        <v>##BLANK</v>
      </c>
      <c r="O181" t="str">
        <f>IF(ISBLANK(ADD22E!N10),"##BLANK",ADD22E!N10)</f>
        <v>##BLANK</v>
      </c>
      <c r="P181" t="str">
        <f>IF(ISBLANK(ADD22E!O10),"##BLANK",ADD22E!O10)</f>
        <v>##BLANK</v>
      </c>
      <c r="Q181" t="str">
        <f>IF(ISBLANK(ADD22E!P10),"##BLANK",ADD22E!P10)</f>
        <v>##BLANK</v>
      </c>
      <c r="R181" t="str">
        <f>IF(ISBLANK(ADD22E!Q10),"##BLANK",ADD22E!Q10)</f>
        <v>##BLANK</v>
      </c>
      <c r="S181" t="str">
        <f>IF(ISBLANK(ADD22E!R10),"##BLANK",ADD22E!R10)</f>
        <v>##BLANK</v>
      </c>
      <c r="T181" t="str">
        <f>IF(ISBLANK(ADD22E!S10),"##BLANK",ADD22E!S10)</f>
        <v>##BLANK</v>
      </c>
      <c r="U181" t="str">
        <f>IF(ISBLANK(ADD22E!T10),"##BLANK",ADD22E!T10)</f>
        <v>##BLANK</v>
      </c>
      <c r="V181" t="str">
        <f>IF(ISBLANK(ADD22E!U10),"##BLANK",ADD22E!U10)</f>
        <v>##BLANK</v>
      </c>
      <c r="W181" t="str">
        <f>IF(ISBLANK(ADD22E!V10),"##BLANK",ADD22E!V10)</f>
        <v>##BLANK</v>
      </c>
      <c r="X181" t="str">
        <f>IF(ISBLANK(ADD22E!W10),"##BLANK",ADD22E!W10)</f>
        <v>##BLANK</v>
      </c>
      <c r="Y181" t="str">
        <f>IF(ISBLANK(ADD22E!X10),"##BLANK",ADD22E!X10)</f>
        <v>##BLANK</v>
      </c>
      <c r="Z181" t="str">
        <f>IF(ISBLANK(ADD22E!Y10),"##BLANK",ADD22E!Y10)</f>
        <v>##BLANK</v>
      </c>
      <c r="AA181" t="str">
        <f>IF(ISBLANK(ADD22E!Z10),"##BLANK",ADD22E!Z10)</f>
        <v>##BLANK</v>
      </c>
      <c r="AB181" t="str">
        <f>IF(ISBLANK(ADD22E!AA10),"##BLANK",ADD22E!AA10)</f>
        <v>##BLANK</v>
      </c>
      <c r="AC181" t="str">
        <f>IF(ISBLANK(ADD22E!AB10),"##BLANK",ADD22E!AB10)</f>
        <v>##BLANK</v>
      </c>
      <c r="AD181" t="str">
        <f>IF(ISBLANK(ADD22E!AC10),"##BLANK",ADD22E!AC10)</f>
        <v>##BLANK</v>
      </c>
    </row>
    <row r="182" spans="2:30" ht="15">
      <c r="B182" s="212" t="str">
        <f>Dict_ADD22!A180</f>
        <v>ADD22E_01_C_PR24</v>
      </c>
      <c r="C182" s="212" t="str">
        <f>Dict_ADD22!C180</f>
        <v>Underlying calculations for bespoke performance commitments - Tonnes CO2e - Capital carbon</v>
      </c>
      <c r="D182" s="212" t="str">
        <f>Dict_ADD22!D180</f>
        <v>Tonnes</v>
      </c>
      <c r="E182" t="s">
        <v>602</v>
      </c>
      <c r="F182" t="str">
        <f>IF(ISBLANK(ADD22E!E11),"##BLANK",ADD22E!E11)</f>
        <v>##BLANK</v>
      </c>
      <c r="G182" t="str">
        <f>IF(ISBLANK(ADD22E!F11),"##BLANK",ADD22E!F11)</f>
        <v>##BLANK</v>
      </c>
      <c r="H182" t="str">
        <f>IF(ISBLANK(ADD22E!G11),"##BLANK",ADD22E!G11)</f>
        <v>##BLANK</v>
      </c>
      <c r="I182" t="str">
        <f>IF(ISBLANK(ADD22E!H11),"##BLANK",ADD22E!H11)</f>
        <v>##BLANK</v>
      </c>
      <c r="J182" t="str">
        <f>IF(ISBLANK(ADD22E!I11),"##BLANK",ADD22E!I11)</f>
        <v>##BLANK</v>
      </c>
      <c r="K182" t="str">
        <f>IF(ISBLANK(ADD22E!J11),"##BLANK",ADD22E!J11)</f>
        <v>##BLANK</v>
      </c>
      <c r="L182" t="str">
        <f>IF(ISBLANK(ADD22E!K11),"##BLANK",ADD22E!K11)</f>
        <v>##BLANK</v>
      </c>
      <c r="M182" t="str">
        <f>IF(ISBLANK(ADD22E!L11),"##BLANK",ADD22E!L11)</f>
        <v>##BLANK</v>
      </c>
      <c r="N182" t="str">
        <f>IF(ISBLANK(ADD22E!M11),"##BLANK",ADD22E!M11)</f>
        <v>##BLANK</v>
      </c>
      <c r="O182" t="str">
        <f>IF(ISBLANK(ADD22E!N11),"##BLANK",ADD22E!N11)</f>
        <v>##BLANK</v>
      </c>
      <c r="P182" t="str">
        <f>IF(ISBLANK(ADD22E!O11),"##BLANK",ADD22E!O11)</f>
        <v>##BLANK</v>
      </c>
      <c r="Q182" t="str">
        <f>IF(ISBLANK(ADD22E!P11),"##BLANK",ADD22E!P11)</f>
        <v>##BLANK</v>
      </c>
      <c r="R182" t="str">
        <f>IF(ISBLANK(ADD22E!Q11),"##BLANK",ADD22E!Q11)</f>
        <v>##BLANK</v>
      </c>
      <c r="S182" t="str">
        <f>IF(ISBLANK(ADD22E!R11),"##BLANK",ADD22E!R11)</f>
        <v>##BLANK</v>
      </c>
      <c r="T182" t="str">
        <f>IF(ISBLANK(ADD22E!S11),"##BLANK",ADD22E!S11)</f>
        <v>##BLANK</v>
      </c>
      <c r="U182" t="str">
        <f>IF(ISBLANK(ADD22E!T11),"##BLANK",ADD22E!T11)</f>
        <v>##BLANK</v>
      </c>
      <c r="V182" t="str">
        <f>IF(ISBLANK(ADD22E!U11),"##BLANK",ADD22E!U11)</f>
        <v>##BLANK</v>
      </c>
      <c r="W182" t="str">
        <f>IF(ISBLANK(ADD22E!V11),"##BLANK",ADD22E!V11)</f>
        <v>##BLANK</v>
      </c>
      <c r="X182" t="str">
        <f>IF(ISBLANK(ADD22E!W11),"##BLANK",ADD22E!W11)</f>
        <v>##BLANK</v>
      </c>
      <c r="Y182" t="str">
        <f>IF(ISBLANK(ADD22E!X11),"##BLANK",ADD22E!X11)</f>
        <v>##BLANK</v>
      </c>
      <c r="Z182" t="str">
        <f>IF(ISBLANK(ADD22E!Y11),"##BLANK",ADD22E!Y11)</f>
        <v>##BLANK</v>
      </c>
      <c r="AA182" t="str">
        <f>IF(ISBLANK(ADD22E!Z11),"##BLANK",ADD22E!Z11)</f>
        <v>##BLANK</v>
      </c>
      <c r="AB182" t="str">
        <f>IF(ISBLANK(ADD22E!AA11),"##BLANK",ADD22E!AA11)</f>
        <v>##BLANK</v>
      </c>
      <c r="AC182" t="str">
        <f>IF(ISBLANK(ADD22E!AB11),"##BLANK",ADD22E!AB11)</f>
        <v>##BLANK</v>
      </c>
      <c r="AD182" t="str">
        <f>IF(ISBLANK(ADD22E!AC11),"##BLANK",ADD22E!AC11)</f>
        <v>##BLANK</v>
      </c>
    </row>
    <row r="183" spans="2:30" ht="15">
      <c r="B183" s="212" t="str">
        <f>Dict_ADD22!A181</f>
        <v>ADD22E_01_D_PR24</v>
      </c>
      <c r="C183" s="212" t="str">
        <f>Dict_ADD22!C181</f>
        <v>Underlying calculations for bespoke performance commitments - Cumulative tonnes CO2e for each price control period   - Capital carbon</v>
      </c>
      <c r="D183" s="212" t="str">
        <f>Dict_ADD22!D181</f>
        <v>Tonnes</v>
      </c>
      <c r="E183" t="s">
        <v>602</v>
      </c>
      <c r="F183" t="str">
        <f>IF(ISBLANK(ADD22E!E12),"##BLANK",ADD22E!E12)</f>
        <v>##BLANK</v>
      </c>
      <c r="G183" t="str">
        <f>IF(ISBLANK(ADD22E!F12),"##BLANK",ADD22E!F12)</f>
        <v>##BLANK</v>
      </c>
      <c r="H183" t="str">
        <f>IF(ISBLANK(ADD22E!G12),"##BLANK",ADD22E!G12)</f>
        <v>##BLANK</v>
      </c>
      <c r="I183" t="str">
        <f>IF(ISBLANK(ADD22E!H12),"##BLANK",ADD22E!H12)</f>
        <v>##BLANK</v>
      </c>
      <c r="J183" t="str">
        <f>IF(ISBLANK(ADD22E!I12),"##BLANK",ADD22E!I12)</f>
        <v>##BLANK</v>
      </c>
      <c r="K183" t="str">
        <f>IF(ISBLANK(ADD22E!J12),"##BLANK",ADD22E!J12)</f>
        <v>##BLANK</v>
      </c>
      <c r="L183" t="str">
        <f>IF(ISBLANK(ADD22E!K12),"##BLANK",ADD22E!K12)</f>
        <v>##BLANK</v>
      </c>
      <c r="M183" t="str">
        <f>IF(ISBLANK(ADD22E!L12),"##BLANK",ADD22E!L12)</f>
        <v>##BLANK</v>
      </c>
      <c r="N183" t="str">
        <f>IF(ISBLANK(ADD22E!M12),"##BLANK",ADD22E!M12)</f>
        <v>##BLANK</v>
      </c>
      <c r="O183" t="str">
        <f>IF(ISBLANK(ADD22E!N12),"##BLANK",ADD22E!N12)</f>
        <v>##BLANK</v>
      </c>
      <c r="P183" t="str">
        <f>IF(ISBLANK(ADD22E!O12),"##BLANK",ADD22E!O12)</f>
        <v>##BLANK</v>
      </c>
      <c r="Q183" t="str">
        <f>IF(ISBLANK(ADD22E!P12),"##BLANK",ADD22E!P12)</f>
        <v>##BLANK</v>
      </c>
      <c r="R183" t="str">
        <f>IF(ISBLANK(ADD22E!Q12),"##BLANK",ADD22E!Q12)</f>
        <v>##BLANK</v>
      </c>
      <c r="S183" t="str">
        <f>IF(ISBLANK(ADD22E!R12),"##BLANK",ADD22E!R12)</f>
        <v>##BLANK</v>
      </c>
      <c r="T183" t="str">
        <f>IF(ISBLANK(ADD22E!S12),"##BLANK",ADD22E!S12)</f>
        <v>##BLANK</v>
      </c>
      <c r="U183" t="str">
        <f>IF(ISBLANK(ADD22E!T12),"##BLANK",ADD22E!T12)</f>
        <v>##BLANK</v>
      </c>
      <c r="V183" t="str">
        <f>IF(ISBLANK(ADD22E!U12),"##BLANK",ADD22E!U12)</f>
        <v>##BLANK</v>
      </c>
      <c r="W183" t="str">
        <f>IF(ISBLANK(ADD22E!V12),"##BLANK",ADD22E!V12)</f>
        <v>##BLANK</v>
      </c>
      <c r="X183" t="str">
        <f>IF(ISBLANK(ADD22E!W12),"##BLANK",ADD22E!W12)</f>
        <v>##BLANK</v>
      </c>
      <c r="Y183" t="str">
        <f>IF(ISBLANK(ADD22E!X12),"##BLANK",ADD22E!X12)</f>
        <v>##BLANK</v>
      </c>
      <c r="Z183" t="str">
        <f>IF(ISBLANK(ADD22E!Y12),"##BLANK",ADD22E!Y12)</f>
        <v>##BLANK</v>
      </c>
      <c r="AA183" t="str">
        <f>IF(ISBLANK(ADD22E!Z12),"##BLANK",ADD22E!Z12)</f>
        <v>##BLANK</v>
      </c>
      <c r="AB183" t="str">
        <f>IF(ISBLANK(ADD22E!AA12),"##BLANK",ADD22E!AA12)</f>
        <v>##BLANK</v>
      </c>
      <c r="AC183" t="str">
        <f>IF(ISBLANK(ADD22E!AB12),"##BLANK",ADD22E!AB12)</f>
        <v>##BLANK</v>
      </c>
      <c r="AD183" t="str">
        <f>IF(ISBLANK(ADD22E!AC12),"##BLANK",ADD22E!AC12)</f>
        <v>##BLANK</v>
      </c>
    </row>
    <row r="184" spans="2:30" ht="15">
      <c r="B184" s="212" t="str">
        <f>Dict_ADD22!A182</f>
        <v>ADD22E_01_E_PR24</v>
      </c>
      <c r="C184" s="212" t="str">
        <f>Dict_ADD22!C182</f>
        <v>Underlying calculations for bespoke performance commitments - Reduction % from baseline - Capital carbon</v>
      </c>
      <c r="D184" s="212" t="str">
        <f>Dict_ADD22!D182</f>
        <v>%</v>
      </c>
      <c r="E184" t="s">
        <v>602</v>
      </c>
      <c r="F184" t="str">
        <f>IF(ISBLANK(ADD22E!E13),"##BLANK",ADD22E!E13)</f>
        <v>##BLANK</v>
      </c>
      <c r="G184" t="e">
        <f>IF(ISBLANK(ADD22E!F13),"##BLANK",ADD22E!F13)</f>
        <v>#DIV/0!</v>
      </c>
      <c r="H184" t="e">
        <f>IF(ISBLANK(ADD22E!G13),"##BLANK",ADD22E!G13)</f>
        <v>#DIV/0!</v>
      </c>
      <c r="I184" t="e">
        <f>IF(ISBLANK(ADD22E!H13),"##BLANK",ADD22E!H13)</f>
        <v>#DIV/0!</v>
      </c>
      <c r="J184" t="e">
        <f>IF(ISBLANK(ADD22E!I13),"##BLANK",ADD22E!I13)</f>
        <v>#DIV/0!</v>
      </c>
      <c r="K184" t="e">
        <f>IF(ISBLANK(ADD22E!J13),"##BLANK",ADD22E!J13)</f>
        <v>#DIV/0!</v>
      </c>
      <c r="L184" t="e">
        <f>IF(ISBLANK(ADD22E!K13),"##BLANK",ADD22E!K13)</f>
        <v>#DIV/0!</v>
      </c>
      <c r="M184" t="e">
        <f>IF(ISBLANK(ADD22E!L13),"##BLANK",ADD22E!L13)</f>
        <v>#DIV/0!</v>
      </c>
      <c r="N184" t="e">
        <f>IF(ISBLANK(ADD22E!M13),"##BLANK",ADD22E!M13)</f>
        <v>#DIV/0!</v>
      </c>
      <c r="O184" t="e">
        <f>IF(ISBLANK(ADD22E!N13),"##BLANK",ADD22E!N13)</f>
        <v>#DIV/0!</v>
      </c>
      <c r="P184" t="e">
        <f>IF(ISBLANK(ADD22E!O13),"##BLANK",ADD22E!O13)</f>
        <v>#DIV/0!</v>
      </c>
      <c r="Q184" t="e">
        <f>IF(ISBLANK(ADD22E!P13),"##BLANK",ADD22E!P13)</f>
        <v>#DIV/0!</v>
      </c>
      <c r="R184" t="e">
        <f>IF(ISBLANK(ADD22E!Q13),"##BLANK",ADD22E!Q13)</f>
        <v>#DIV/0!</v>
      </c>
      <c r="S184" t="e">
        <f>IF(ISBLANK(ADD22E!R13),"##BLANK",ADD22E!R13)</f>
        <v>#DIV/0!</v>
      </c>
      <c r="T184" t="e">
        <f>IF(ISBLANK(ADD22E!S13),"##BLANK",ADD22E!S13)</f>
        <v>#DIV/0!</v>
      </c>
      <c r="U184" t="e">
        <f>IF(ISBLANK(ADD22E!T13),"##BLANK",ADD22E!T13)</f>
        <v>#DIV/0!</v>
      </c>
      <c r="V184" t="e">
        <f>IF(ISBLANK(ADD22E!U13),"##BLANK",ADD22E!U13)</f>
        <v>#DIV/0!</v>
      </c>
      <c r="W184" t="e">
        <f>IF(ISBLANK(ADD22E!V13),"##BLANK",ADD22E!V13)</f>
        <v>#DIV/0!</v>
      </c>
      <c r="X184" t="e">
        <f>IF(ISBLANK(ADD22E!W13),"##BLANK",ADD22E!W13)</f>
        <v>#DIV/0!</v>
      </c>
      <c r="Y184" t="e">
        <f>IF(ISBLANK(ADD22E!X13),"##BLANK",ADD22E!X13)</f>
        <v>#DIV/0!</v>
      </c>
      <c r="Z184" t="e">
        <f>IF(ISBLANK(ADD22E!Y13),"##BLANK",ADD22E!Y13)</f>
        <v>#DIV/0!</v>
      </c>
      <c r="AA184" t="e">
        <f>IF(ISBLANK(ADD22E!Z13),"##BLANK",ADD22E!Z13)</f>
        <v>#DIV/0!</v>
      </c>
      <c r="AB184" t="e">
        <f>IF(ISBLANK(ADD22E!AA13),"##BLANK",ADD22E!AA13)</f>
        <v>#DIV/0!</v>
      </c>
      <c r="AC184" t="e">
        <f>IF(ISBLANK(ADD22E!AB13),"##BLANK",ADD22E!AB13)</f>
        <v>#DIV/0!</v>
      </c>
      <c r="AD184" t="e">
        <f>IF(ISBLANK(ADD22E!AC13),"##BLANK",ADD22E!AC13)</f>
        <v>#DIV/0!</v>
      </c>
    </row>
    <row r="185" spans="2:30" ht="15">
      <c r="B185" s="212" t="str">
        <f>Dict_ADD22!A183</f>
        <v>ADD22E_02_A_PR24</v>
      </c>
      <c r="C185" s="212" t="str">
        <f>Dict_ADD22!C183</f>
        <v>Underlying calculations for bespoke performance commitments - Total capital delivery spend - Embodied greenhouse gas emissions [SWB]</v>
      </c>
      <c r="D185" s="212" t="str">
        <f>Dict_ADD22!D183</f>
        <v>Million</v>
      </c>
      <c r="E185" t="s">
        <v>602</v>
      </c>
      <c r="F185" t="str">
        <f>IF(ISBLANK(ADD22E!E16),"##BLANK",ADD22E!E16)</f>
        <v>##BLANK</v>
      </c>
      <c r="G185" t="str">
        <f>IF(ISBLANK(ADD22E!F16),"##BLANK",ADD22E!F16)</f>
        <v>##BLANK</v>
      </c>
      <c r="H185" t="str">
        <f>IF(ISBLANK(ADD22E!G16),"##BLANK",ADD22E!G16)</f>
        <v>##BLANK</v>
      </c>
      <c r="I185" t="str">
        <f>IF(ISBLANK(ADD22E!H16),"##BLANK",ADD22E!H16)</f>
        <v>##BLANK</v>
      </c>
      <c r="J185" t="str">
        <f>IF(ISBLANK(ADD22E!I16),"##BLANK",ADD22E!I16)</f>
        <v>##BLANK</v>
      </c>
      <c r="K185" t="str">
        <f>IF(ISBLANK(ADD22E!J16),"##BLANK",ADD22E!J16)</f>
        <v>##BLANK</v>
      </c>
      <c r="L185" t="str">
        <f>IF(ISBLANK(ADD22E!K16),"##BLANK",ADD22E!K16)</f>
        <v>##BLANK</v>
      </c>
      <c r="M185" t="str">
        <f>IF(ISBLANK(ADD22E!L16),"##BLANK",ADD22E!L16)</f>
        <v>##BLANK</v>
      </c>
      <c r="N185" t="str">
        <f>IF(ISBLANK(ADD22E!M16),"##BLANK",ADD22E!M16)</f>
        <v>##BLANK</v>
      </c>
      <c r="O185" t="str">
        <f>IF(ISBLANK(ADD22E!N16),"##BLANK",ADD22E!N16)</f>
        <v>##BLANK</v>
      </c>
      <c r="P185" t="str">
        <f>IF(ISBLANK(ADD22E!O16),"##BLANK",ADD22E!O16)</f>
        <v>##BLANK</v>
      </c>
      <c r="Q185" t="str">
        <f>IF(ISBLANK(ADD22E!P16),"##BLANK",ADD22E!P16)</f>
        <v>##BLANK</v>
      </c>
      <c r="R185" t="str">
        <f>IF(ISBLANK(ADD22E!Q16),"##BLANK",ADD22E!Q16)</f>
        <v>##BLANK</v>
      </c>
      <c r="S185" t="str">
        <f>IF(ISBLANK(ADD22E!R16),"##BLANK",ADD22E!R16)</f>
        <v>##BLANK</v>
      </c>
      <c r="T185" t="str">
        <f>IF(ISBLANK(ADD22E!S16),"##BLANK",ADD22E!S16)</f>
        <v>##BLANK</v>
      </c>
      <c r="U185" t="str">
        <f>IF(ISBLANK(ADD22E!T16),"##BLANK",ADD22E!T16)</f>
        <v>##BLANK</v>
      </c>
      <c r="V185" t="str">
        <f>IF(ISBLANK(ADD22E!U16),"##BLANK",ADD22E!U16)</f>
        <v>##BLANK</v>
      </c>
      <c r="W185" t="str">
        <f>IF(ISBLANK(ADD22E!V16),"##BLANK",ADD22E!V16)</f>
        <v>##BLANK</v>
      </c>
      <c r="X185" t="str">
        <f>IF(ISBLANK(ADD22E!W16),"##BLANK",ADD22E!W16)</f>
        <v>##BLANK</v>
      </c>
      <c r="Y185" t="str">
        <f>IF(ISBLANK(ADD22E!X16),"##BLANK",ADD22E!X16)</f>
        <v>##BLANK</v>
      </c>
      <c r="Z185" t="str">
        <f>IF(ISBLANK(ADD22E!Y16),"##BLANK",ADD22E!Y16)</f>
        <v>##BLANK</v>
      </c>
      <c r="AA185" t="str">
        <f>IF(ISBLANK(ADD22E!Z16),"##BLANK",ADD22E!Z16)</f>
        <v>##BLANK</v>
      </c>
      <c r="AB185" t="str">
        <f>IF(ISBLANK(ADD22E!AA16),"##BLANK",ADD22E!AA16)</f>
        <v>##BLANK</v>
      </c>
      <c r="AC185" t="str">
        <f>IF(ISBLANK(ADD22E!AB16),"##BLANK",ADD22E!AB16)</f>
        <v>##BLANK</v>
      </c>
      <c r="AD185" t="str">
        <f>IF(ISBLANK(ADD22E!AC16),"##BLANK",ADD22E!AC16)</f>
        <v>##BLANK</v>
      </c>
    </row>
    <row r="186" spans="2:30" ht="15">
      <c r="B186" s="212" t="str">
        <f>Dict_ADD22!A184</f>
        <v>ADD22E_02_B_PR24</v>
      </c>
      <c r="C186" s="212" t="str">
        <f>Dict_ADD22!C184</f>
        <v>Underlying calculations for bespoke performance commitments - Tonnes CO2e - Embodied greenhouse gas emissions [SWB]</v>
      </c>
      <c r="D186" s="212" t="str">
        <f>Dict_ADD22!D184</f>
        <v>Tonnes</v>
      </c>
      <c r="E186" t="s">
        <v>602</v>
      </c>
      <c r="F186" t="str">
        <f>IF(ISBLANK(ADD22E!E17),"##BLANK",ADD22E!E17)</f>
        <v>##BLANK</v>
      </c>
      <c r="G186" t="str">
        <f>IF(ISBLANK(ADD22E!F17),"##BLANK",ADD22E!F17)</f>
        <v>##BLANK</v>
      </c>
      <c r="H186" t="str">
        <f>IF(ISBLANK(ADD22E!G17),"##BLANK",ADD22E!G17)</f>
        <v>##BLANK</v>
      </c>
      <c r="I186" t="str">
        <f>IF(ISBLANK(ADD22E!H17),"##BLANK",ADD22E!H17)</f>
        <v>##BLANK</v>
      </c>
      <c r="J186" t="str">
        <f>IF(ISBLANK(ADD22E!I17),"##BLANK",ADD22E!I17)</f>
        <v>##BLANK</v>
      </c>
      <c r="K186" t="str">
        <f>IF(ISBLANK(ADD22E!J17),"##BLANK",ADD22E!J17)</f>
        <v>##BLANK</v>
      </c>
      <c r="L186" t="str">
        <f>IF(ISBLANK(ADD22E!K17),"##BLANK",ADD22E!K17)</f>
        <v>##BLANK</v>
      </c>
      <c r="M186" t="str">
        <f>IF(ISBLANK(ADD22E!L17),"##BLANK",ADD22E!L17)</f>
        <v>##BLANK</v>
      </c>
      <c r="N186" t="str">
        <f>IF(ISBLANK(ADD22E!M17),"##BLANK",ADD22E!M17)</f>
        <v>##BLANK</v>
      </c>
      <c r="O186" t="str">
        <f>IF(ISBLANK(ADD22E!N17),"##BLANK",ADD22E!N17)</f>
        <v>##BLANK</v>
      </c>
      <c r="P186" t="str">
        <f>IF(ISBLANK(ADD22E!O17),"##BLANK",ADD22E!O17)</f>
        <v>##BLANK</v>
      </c>
      <c r="Q186" t="str">
        <f>IF(ISBLANK(ADD22E!P17),"##BLANK",ADD22E!P17)</f>
        <v>##BLANK</v>
      </c>
      <c r="R186" t="str">
        <f>IF(ISBLANK(ADD22E!Q17),"##BLANK",ADD22E!Q17)</f>
        <v>##BLANK</v>
      </c>
      <c r="S186" t="str">
        <f>IF(ISBLANK(ADD22E!R17),"##BLANK",ADD22E!R17)</f>
        <v>##BLANK</v>
      </c>
      <c r="T186" t="str">
        <f>IF(ISBLANK(ADD22E!S17),"##BLANK",ADD22E!S17)</f>
        <v>##BLANK</v>
      </c>
      <c r="U186" t="str">
        <f>IF(ISBLANK(ADD22E!T17),"##BLANK",ADD22E!T17)</f>
        <v>##BLANK</v>
      </c>
      <c r="V186" t="str">
        <f>IF(ISBLANK(ADD22E!U17),"##BLANK",ADD22E!U17)</f>
        <v>##BLANK</v>
      </c>
      <c r="W186" t="str">
        <f>IF(ISBLANK(ADD22E!V17),"##BLANK",ADD22E!V17)</f>
        <v>##BLANK</v>
      </c>
      <c r="X186" t="str">
        <f>IF(ISBLANK(ADD22E!W17),"##BLANK",ADD22E!W17)</f>
        <v>##BLANK</v>
      </c>
      <c r="Y186" t="str">
        <f>IF(ISBLANK(ADD22E!X17),"##BLANK",ADD22E!X17)</f>
        <v>##BLANK</v>
      </c>
      <c r="Z186" t="str">
        <f>IF(ISBLANK(ADD22E!Y17),"##BLANK",ADD22E!Y17)</f>
        <v>##BLANK</v>
      </c>
      <c r="AA186" t="str">
        <f>IF(ISBLANK(ADD22E!Z17),"##BLANK",ADD22E!Z17)</f>
        <v>##BLANK</v>
      </c>
      <c r="AB186" t="str">
        <f>IF(ISBLANK(ADD22E!AA17),"##BLANK",ADD22E!AA17)</f>
        <v>##BLANK</v>
      </c>
      <c r="AC186" t="str">
        <f>IF(ISBLANK(ADD22E!AB17),"##BLANK",ADD22E!AB17)</f>
        <v>##BLANK</v>
      </c>
      <c r="AD186" t="str">
        <f>IF(ISBLANK(ADD22E!AC17),"##BLANK",ADD22E!AC17)</f>
        <v>##BLANK</v>
      </c>
    </row>
    <row r="187" spans="2:30" ht="15">
      <c r="B187" s="212" t="str">
        <f>Dict_ADD22!A185</f>
        <v>ADD22E_02_C_PR24</v>
      </c>
      <c r="C187" s="212" t="str">
        <f>Dict_ADD22!C185</f>
        <v>Underlying calculations for bespoke performance commitments - Tonnes CO2e per £1m - Embodied greenhouse gas emissions [SWB]</v>
      </c>
      <c r="D187" s="212" t="str">
        <f>Dict_ADD22!D185</f>
        <v>Tonnes / £m</v>
      </c>
      <c r="E187" t="s">
        <v>602</v>
      </c>
      <c r="F187" t="e">
        <f>IF(ISBLANK(ADD22E!E18),"##BLANK",ADD22E!E18)</f>
        <v>#DIV/0!</v>
      </c>
      <c r="G187" t="e">
        <f>IF(ISBLANK(ADD22E!F18),"##BLANK",ADD22E!F18)</f>
        <v>#DIV/0!</v>
      </c>
      <c r="H187" t="e">
        <f>IF(ISBLANK(ADD22E!G18),"##BLANK",ADD22E!G18)</f>
        <v>#DIV/0!</v>
      </c>
      <c r="I187" t="e">
        <f>IF(ISBLANK(ADD22E!H18),"##BLANK",ADD22E!H18)</f>
        <v>#DIV/0!</v>
      </c>
      <c r="J187" t="e">
        <f>IF(ISBLANK(ADD22E!I18),"##BLANK",ADD22E!I18)</f>
        <v>#DIV/0!</v>
      </c>
      <c r="K187" t="e">
        <f>IF(ISBLANK(ADD22E!J18),"##BLANK",ADD22E!J18)</f>
        <v>#DIV/0!</v>
      </c>
      <c r="L187" t="e">
        <f>IF(ISBLANK(ADD22E!K18),"##BLANK",ADD22E!K18)</f>
        <v>#DIV/0!</v>
      </c>
      <c r="M187" t="e">
        <f>IF(ISBLANK(ADD22E!L18),"##BLANK",ADD22E!L18)</f>
        <v>#DIV/0!</v>
      </c>
      <c r="N187" t="e">
        <f>IF(ISBLANK(ADD22E!M18),"##BLANK",ADD22E!M18)</f>
        <v>#DIV/0!</v>
      </c>
      <c r="O187" t="e">
        <f>IF(ISBLANK(ADD22E!N18),"##BLANK",ADD22E!N18)</f>
        <v>#DIV/0!</v>
      </c>
      <c r="P187" t="e">
        <f>IF(ISBLANK(ADD22E!O18),"##BLANK",ADD22E!O18)</f>
        <v>#DIV/0!</v>
      </c>
      <c r="Q187" t="e">
        <f>IF(ISBLANK(ADD22E!P18),"##BLANK",ADD22E!P18)</f>
        <v>#DIV/0!</v>
      </c>
      <c r="R187" t="e">
        <f>IF(ISBLANK(ADD22E!Q18),"##BLANK",ADD22E!Q18)</f>
        <v>#DIV/0!</v>
      </c>
      <c r="S187" t="e">
        <f>IF(ISBLANK(ADD22E!R18),"##BLANK",ADD22E!R18)</f>
        <v>#DIV/0!</v>
      </c>
      <c r="T187" t="e">
        <f>IF(ISBLANK(ADD22E!S18),"##BLANK",ADD22E!S18)</f>
        <v>#DIV/0!</v>
      </c>
      <c r="U187" t="e">
        <f>IF(ISBLANK(ADD22E!T18),"##BLANK",ADD22E!T18)</f>
        <v>#DIV/0!</v>
      </c>
      <c r="V187" t="e">
        <f>IF(ISBLANK(ADD22E!U18),"##BLANK",ADD22E!U18)</f>
        <v>#DIV/0!</v>
      </c>
      <c r="W187" t="e">
        <f>IF(ISBLANK(ADD22E!V18),"##BLANK",ADD22E!V18)</f>
        <v>#DIV/0!</v>
      </c>
      <c r="X187" t="e">
        <f>IF(ISBLANK(ADD22E!W18),"##BLANK",ADD22E!W18)</f>
        <v>#DIV/0!</v>
      </c>
      <c r="Y187" t="e">
        <f>IF(ISBLANK(ADD22E!X18),"##BLANK",ADD22E!X18)</f>
        <v>#DIV/0!</v>
      </c>
      <c r="Z187" t="e">
        <f>IF(ISBLANK(ADD22E!Y18),"##BLANK",ADD22E!Y18)</f>
        <v>#DIV/0!</v>
      </c>
      <c r="AA187" t="e">
        <f>IF(ISBLANK(ADD22E!Z18),"##BLANK",ADD22E!Z18)</f>
        <v>#DIV/0!</v>
      </c>
      <c r="AB187" t="e">
        <f>IF(ISBLANK(ADD22E!AA18),"##BLANK",ADD22E!AA18)</f>
        <v>#DIV/0!</v>
      </c>
      <c r="AC187" t="e">
        <f>IF(ISBLANK(ADD22E!AB18),"##BLANK",ADD22E!AB18)</f>
        <v>#DIV/0!</v>
      </c>
      <c r="AD187" t="e">
        <f>IF(ISBLANK(ADD22E!AC18),"##BLANK",ADD22E!AC18)</f>
        <v>#DIV/0!</v>
      </c>
    </row>
    <row r="188" spans="2:30" ht="15">
      <c r="B188" s="212" t="str">
        <f>Dict_ADD22!A186</f>
        <v>ADD22E_02_D_PR24</v>
      </c>
      <c r="C188" s="212" t="str">
        <f>Dict_ADD22!C186</f>
        <v>Underlying calculations for bespoke performance commitments - Reduction % from baseline - Embodied greenhouse gas emissions [SWB]</v>
      </c>
      <c r="D188" s="212" t="str">
        <f>Dict_ADD22!D186</f>
        <v>%</v>
      </c>
      <c r="E188" t="s">
        <v>602</v>
      </c>
      <c r="F188" t="str">
        <f>IF(ISBLANK(ADD22E!E19),"##BLANK",ADD22E!E19)</f>
        <v>##BLANK</v>
      </c>
      <c r="G188" t="e">
        <f>IF(ISBLANK(ADD22E!F19),"##BLANK",ADD22E!F19)</f>
        <v>#DIV/0!</v>
      </c>
      <c r="H188" t="e">
        <f>IF(ISBLANK(ADD22E!G19),"##BLANK",ADD22E!G19)</f>
        <v>#DIV/0!</v>
      </c>
      <c r="I188" t="e">
        <f>IF(ISBLANK(ADD22E!H19),"##BLANK",ADD22E!H19)</f>
        <v>#DIV/0!</v>
      </c>
      <c r="J188" t="e">
        <f>IF(ISBLANK(ADD22E!I19),"##BLANK",ADD22E!I19)</f>
        <v>#DIV/0!</v>
      </c>
      <c r="K188" t="e">
        <f>IF(ISBLANK(ADD22E!J19),"##BLANK",ADD22E!J19)</f>
        <v>#DIV/0!</v>
      </c>
      <c r="L188" t="e">
        <f>IF(ISBLANK(ADD22E!K19),"##BLANK",ADD22E!K19)</f>
        <v>#DIV/0!</v>
      </c>
      <c r="M188" t="e">
        <f>IF(ISBLANK(ADD22E!L19),"##BLANK",ADD22E!L19)</f>
        <v>#DIV/0!</v>
      </c>
      <c r="N188" t="e">
        <f>IF(ISBLANK(ADD22E!M19),"##BLANK",ADD22E!M19)</f>
        <v>#DIV/0!</v>
      </c>
      <c r="O188" t="e">
        <f>IF(ISBLANK(ADD22E!N19),"##BLANK",ADD22E!N19)</f>
        <v>#DIV/0!</v>
      </c>
      <c r="P188" t="e">
        <f>IF(ISBLANK(ADD22E!O19),"##BLANK",ADD22E!O19)</f>
        <v>#DIV/0!</v>
      </c>
      <c r="Q188" t="e">
        <f>IF(ISBLANK(ADD22E!P19),"##BLANK",ADD22E!P19)</f>
        <v>#DIV/0!</v>
      </c>
      <c r="R188" t="e">
        <f>IF(ISBLANK(ADD22E!Q19),"##BLANK",ADD22E!Q19)</f>
        <v>#DIV/0!</v>
      </c>
      <c r="S188" t="e">
        <f>IF(ISBLANK(ADD22E!R19),"##BLANK",ADD22E!R19)</f>
        <v>#DIV/0!</v>
      </c>
      <c r="T188" t="e">
        <f>IF(ISBLANK(ADD22E!S19),"##BLANK",ADD22E!S19)</f>
        <v>#DIV/0!</v>
      </c>
      <c r="U188" t="e">
        <f>IF(ISBLANK(ADD22E!T19),"##BLANK",ADD22E!T19)</f>
        <v>#DIV/0!</v>
      </c>
      <c r="V188" t="e">
        <f>IF(ISBLANK(ADD22E!U19),"##BLANK",ADD22E!U19)</f>
        <v>#DIV/0!</v>
      </c>
      <c r="W188" t="e">
        <f>IF(ISBLANK(ADD22E!V19),"##BLANK",ADD22E!V19)</f>
        <v>#DIV/0!</v>
      </c>
      <c r="X188" t="e">
        <f>IF(ISBLANK(ADD22E!W19),"##BLANK",ADD22E!W19)</f>
        <v>#DIV/0!</v>
      </c>
      <c r="Y188" t="e">
        <f>IF(ISBLANK(ADD22E!X19),"##BLANK",ADD22E!X19)</f>
        <v>#DIV/0!</v>
      </c>
      <c r="Z188" t="e">
        <f>IF(ISBLANK(ADD22E!Y19),"##BLANK",ADD22E!Y19)</f>
        <v>#DIV/0!</v>
      </c>
      <c r="AA188" t="e">
        <f>IF(ISBLANK(ADD22E!Z19),"##BLANK",ADD22E!Z19)</f>
        <v>#DIV/0!</v>
      </c>
      <c r="AB188" t="e">
        <f>IF(ISBLANK(ADD22E!AA19),"##BLANK",ADD22E!AA19)</f>
        <v>#DIV/0!</v>
      </c>
      <c r="AC188" t="e">
        <f>IF(ISBLANK(ADD22E!AB19),"##BLANK",ADD22E!AB19)</f>
        <v>#DIV/0!</v>
      </c>
      <c r="AD188" t="e">
        <f>IF(ISBLANK(ADD22E!AC19),"##BLANK",ADD22E!AC19)</f>
        <v>#DIV/0!</v>
      </c>
    </row>
    <row r="189" spans="2:30" ht="30">
      <c r="B189" s="212" t="str">
        <f>Dict_ADD22!A187</f>
        <v>ADD22E_03_A_PR24</v>
      </c>
      <c r="C189" s="212" t="str">
        <f>Dict_ADD22!C187</f>
        <v>Underlying calculations for bespoke performance commitments - Programme baseline without reductions, Tonnes CO2e - Embodied greenhouse gas emissions [UUW]</v>
      </c>
      <c r="D189" s="212" t="str">
        <f>Dict_ADD22!D187</f>
        <v>Tonnes</v>
      </c>
      <c r="E189" t="s">
        <v>602</v>
      </c>
      <c r="F189" t="str">
        <f>IF(ISBLANK(ADD22E!E22),"##BLANK",ADD22E!E22)</f>
        <v>##BLANK</v>
      </c>
      <c r="G189" t="str">
        <f>IF(ISBLANK(ADD22E!F22),"##BLANK",ADD22E!F22)</f>
        <v>##BLANK</v>
      </c>
      <c r="H189" t="str">
        <f>IF(ISBLANK(ADD22E!G22),"##BLANK",ADD22E!G22)</f>
        <v>##BLANK</v>
      </c>
      <c r="I189" t="str">
        <f>IF(ISBLANK(ADD22E!H22),"##BLANK",ADD22E!H22)</f>
        <v>##BLANK</v>
      </c>
      <c r="J189" t="str">
        <f>IF(ISBLANK(ADD22E!I22),"##BLANK",ADD22E!I22)</f>
        <v>##BLANK</v>
      </c>
      <c r="K189" t="str">
        <f>IF(ISBLANK(ADD22E!J22),"##BLANK",ADD22E!J22)</f>
        <v>##BLANK</v>
      </c>
      <c r="L189" t="str">
        <f>IF(ISBLANK(ADD22E!K22),"##BLANK",ADD22E!K22)</f>
        <v>##BLANK</v>
      </c>
      <c r="M189" t="str">
        <f>IF(ISBLANK(ADD22E!L22),"##BLANK",ADD22E!L22)</f>
        <v>##BLANK</v>
      </c>
      <c r="N189" t="str">
        <f>IF(ISBLANK(ADD22E!M22),"##BLANK",ADD22E!M22)</f>
        <v>##BLANK</v>
      </c>
      <c r="O189" t="str">
        <f>IF(ISBLANK(ADD22E!N22),"##BLANK",ADD22E!N22)</f>
        <v>##BLANK</v>
      </c>
      <c r="P189" t="str">
        <f>IF(ISBLANK(ADD22E!O22),"##BLANK",ADD22E!O22)</f>
        <v>##BLANK</v>
      </c>
      <c r="Q189" t="str">
        <f>IF(ISBLANK(ADD22E!P22),"##BLANK",ADD22E!P22)</f>
        <v>##BLANK</v>
      </c>
      <c r="R189" t="str">
        <f>IF(ISBLANK(ADD22E!Q22),"##BLANK",ADD22E!Q22)</f>
        <v>##BLANK</v>
      </c>
      <c r="S189" t="str">
        <f>IF(ISBLANK(ADD22E!R22),"##BLANK",ADD22E!R22)</f>
        <v>##BLANK</v>
      </c>
      <c r="T189" t="str">
        <f>IF(ISBLANK(ADD22E!S22),"##BLANK",ADD22E!S22)</f>
        <v>##BLANK</v>
      </c>
      <c r="U189" t="str">
        <f>IF(ISBLANK(ADD22E!T22),"##BLANK",ADD22E!T22)</f>
        <v>##BLANK</v>
      </c>
      <c r="V189" t="str">
        <f>IF(ISBLANK(ADD22E!U22),"##BLANK",ADD22E!U22)</f>
        <v>##BLANK</v>
      </c>
      <c r="W189" t="str">
        <f>IF(ISBLANK(ADD22E!V22),"##BLANK",ADD22E!V22)</f>
        <v>##BLANK</v>
      </c>
      <c r="X189" t="str">
        <f>IF(ISBLANK(ADD22E!W22),"##BLANK",ADD22E!W22)</f>
        <v>##BLANK</v>
      </c>
      <c r="Y189" t="str">
        <f>IF(ISBLANK(ADD22E!X22),"##BLANK",ADD22E!X22)</f>
        <v>##BLANK</v>
      </c>
      <c r="Z189" t="str">
        <f>IF(ISBLANK(ADD22E!Y22),"##BLANK",ADD22E!Y22)</f>
        <v>##BLANK</v>
      </c>
      <c r="AA189" t="str">
        <f>IF(ISBLANK(ADD22E!Z22),"##BLANK",ADD22E!Z22)</f>
        <v>##BLANK</v>
      </c>
      <c r="AB189" t="str">
        <f>IF(ISBLANK(ADD22E!AA22),"##BLANK",ADD22E!AA22)</f>
        <v>##BLANK</v>
      </c>
      <c r="AC189" t="str">
        <f>IF(ISBLANK(ADD22E!AB22),"##BLANK",ADD22E!AB22)</f>
        <v>##BLANK</v>
      </c>
      <c r="AD189" t="str">
        <f>IF(ISBLANK(ADD22E!AC22),"##BLANK",ADD22E!AC22)</f>
        <v>##BLANK</v>
      </c>
    </row>
    <row r="190" spans="2:30" ht="30">
      <c r="B190" s="212" t="str">
        <f>Dict_ADD22!A188</f>
        <v>ADD22E_03_B_PR24</v>
      </c>
      <c r="C190" s="212" t="str">
        <f>Dict_ADD22!C188</f>
        <v>Underlying calculations for bespoke performance commitments - Programme baseline without reductions, cumulative, Tonnes CO2e - Embodied greenhouse gas emissions [UUW]</v>
      </c>
      <c r="D190" s="212" t="str">
        <f>Dict_ADD22!D188</f>
        <v>Tonnes</v>
      </c>
      <c r="E190" t="s">
        <v>602</v>
      </c>
      <c r="F190" t="str">
        <f>IF(ISBLANK(ADD22E!E23),"##BLANK",ADD22E!E23)</f>
        <v>##BLANK</v>
      </c>
      <c r="G190" t="str">
        <f>IF(ISBLANK(ADD22E!F23),"##BLANK",ADD22E!F23)</f>
        <v>##BLANK</v>
      </c>
      <c r="H190" t="str">
        <f>IF(ISBLANK(ADD22E!G23),"##BLANK",ADD22E!G23)</f>
        <v>##BLANK</v>
      </c>
      <c r="I190" t="str">
        <f>IF(ISBLANK(ADD22E!H23),"##BLANK",ADD22E!H23)</f>
        <v>##BLANK</v>
      </c>
      <c r="J190" t="str">
        <f>IF(ISBLANK(ADD22E!I23),"##BLANK",ADD22E!I23)</f>
        <v>##BLANK</v>
      </c>
      <c r="K190" t="str">
        <f>IF(ISBLANK(ADD22E!J23),"##BLANK",ADD22E!J23)</f>
        <v>##BLANK</v>
      </c>
      <c r="L190" t="str">
        <f>IF(ISBLANK(ADD22E!K23),"##BLANK",ADD22E!K23)</f>
        <v>##BLANK</v>
      </c>
      <c r="M190" t="str">
        <f>IF(ISBLANK(ADD22E!L23),"##BLANK",ADD22E!L23)</f>
        <v>##BLANK</v>
      </c>
      <c r="N190" t="str">
        <f>IF(ISBLANK(ADD22E!M23),"##BLANK",ADD22E!M23)</f>
        <v>##BLANK</v>
      </c>
      <c r="O190" t="str">
        <f>IF(ISBLANK(ADD22E!N23),"##BLANK",ADD22E!N23)</f>
        <v>##BLANK</v>
      </c>
      <c r="P190" t="str">
        <f>IF(ISBLANK(ADD22E!O23),"##BLANK",ADD22E!O23)</f>
        <v>##BLANK</v>
      </c>
      <c r="Q190" t="str">
        <f>IF(ISBLANK(ADD22E!P23),"##BLANK",ADD22E!P23)</f>
        <v>##BLANK</v>
      </c>
      <c r="R190" t="str">
        <f>IF(ISBLANK(ADD22E!Q23),"##BLANK",ADD22E!Q23)</f>
        <v>##BLANK</v>
      </c>
      <c r="S190" t="str">
        <f>IF(ISBLANK(ADD22E!R23),"##BLANK",ADD22E!R23)</f>
        <v>##BLANK</v>
      </c>
      <c r="T190" t="str">
        <f>IF(ISBLANK(ADD22E!S23),"##BLANK",ADD22E!S23)</f>
        <v>##BLANK</v>
      </c>
      <c r="U190" t="str">
        <f>IF(ISBLANK(ADD22E!T23),"##BLANK",ADD22E!T23)</f>
        <v>##BLANK</v>
      </c>
      <c r="V190" t="str">
        <f>IF(ISBLANK(ADD22E!U23),"##BLANK",ADD22E!U23)</f>
        <v>##BLANK</v>
      </c>
      <c r="W190" t="str">
        <f>IF(ISBLANK(ADD22E!V23),"##BLANK",ADD22E!V23)</f>
        <v>##BLANK</v>
      </c>
      <c r="X190" t="str">
        <f>IF(ISBLANK(ADD22E!W23),"##BLANK",ADD22E!W23)</f>
        <v>##BLANK</v>
      </c>
      <c r="Y190" t="str">
        <f>IF(ISBLANK(ADD22E!X23),"##BLANK",ADD22E!X23)</f>
        <v>##BLANK</v>
      </c>
      <c r="Z190" t="str">
        <f>IF(ISBLANK(ADD22E!Y23),"##BLANK",ADD22E!Y23)</f>
        <v>##BLANK</v>
      </c>
      <c r="AA190" t="str">
        <f>IF(ISBLANK(ADD22E!Z23),"##BLANK",ADD22E!Z23)</f>
        <v>##BLANK</v>
      </c>
      <c r="AB190" t="str">
        <f>IF(ISBLANK(ADD22E!AA23),"##BLANK",ADD22E!AA23)</f>
        <v>##BLANK</v>
      </c>
      <c r="AC190" t="str">
        <f>IF(ISBLANK(ADD22E!AB23),"##BLANK",ADD22E!AB23)</f>
        <v>##BLANK</v>
      </c>
      <c r="AD190" t="str">
        <f>IF(ISBLANK(ADD22E!AC23),"##BLANK",ADD22E!AC23)</f>
        <v>##BLANK</v>
      </c>
    </row>
    <row r="191" spans="2:30" ht="30">
      <c r="B191" s="212" t="str">
        <f>Dict_ADD22!A189</f>
        <v>ADD22E_03_C_PR24</v>
      </c>
      <c r="C191" s="212" t="str">
        <f>Dict_ADD22!C189</f>
        <v>Underlying calculations for bespoke performance commitments - Reduction in emissions incorporated into baseline, Tonnes CO2e - Embodied greenhouse gas emissions [UUW]</v>
      </c>
      <c r="D191" s="212" t="str">
        <f>Dict_ADD22!D189</f>
        <v>Tonnes</v>
      </c>
      <c r="E191" t="s">
        <v>602</v>
      </c>
      <c r="F191" t="str">
        <f>IF(ISBLANK(ADD22E!E24),"##BLANK",ADD22E!E24)</f>
        <v>##BLANK</v>
      </c>
      <c r="G191" t="str">
        <f>IF(ISBLANK(ADD22E!F24),"##BLANK",ADD22E!F24)</f>
        <v>##BLANK</v>
      </c>
      <c r="H191" t="str">
        <f>IF(ISBLANK(ADD22E!G24),"##BLANK",ADD22E!G24)</f>
        <v>##BLANK</v>
      </c>
      <c r="I191" t="str">
        <f>IF(ISBLANK(ADD22E!H24),"##BLANK",ADD22E!H24)</f>
        <v>##BLANK</v>
      </c>
      <c r="J191" t="str">
        <f>IF(ISBLANK(ADD22E!I24),"##BLANK",ADD22E!I24)</f>
        <v>##BLANK</v>
      </c>
      <c r="K191" t="str">
        <f>IF(ISBLANK(ADD22E!J24),"##BLANK",ADD22E!J24)</f>
        <v>##BLANK</v>
      </c>
      <c r="L191" t="str">
        <f>IF(ISBLANK(ADD22E!K24),"##BLANK",ADD22E!K24)</f>
        <v>##BLANK</v>
      </c>
      <c r="M191" t="str">
        <f>IF(ISBLANK(ADD22E!L24),"##BLANK",ADD22E!L24)</f>
        <v>##BLANK</v>
      </c>
      <c r="N191" t="str">
        <f>IF(ISBLANK(ADD22E!M24),"##BLANK",ADD22E!M24)</f>
        <v>##BLANK</v>
      </c>
      <c r="O191" t="str">
        <f>IF(ISBLANK(ADD22E!N24),"##BLANK",ADD22E!N24)</f>
        <v>##BLANK</v>
      </c>
      <c r="P191" t="str">
        <f>IF(ISBLANK(ADD22E!O24),"##BLANK",ADD22E!O24)</f>
        <v>##BLANK</v>
      </c>
      <c r="Q191" t="str">
        <f>IF(ISBLANK(ADD22E!P24),"##BLANK",ADD22E!P24)</f>
        <v>##BLANK</v>
      </c>
      <c r="R191" t="str">
        <f>IF(ISBLANK(ADD22E!Q24),"##BLANK",ADD22E!Q24)</f>
        <v>##BLANK</v>
      </c>
      <c r="S191" t="str">
        <f>IF(ISBLANK(ADD22E!R24),"##BLANK",ADD22E!R24)</f>
        <v>##BLANK</v>
      </c>
      <c r="T191" t="str">
        <f>IF(ISBLANK(ADD22E!S24),"##BLANK",ADD22E!S24)</f>
        <v>##BLANK</v>
      </c>
      <c r="U191" t="str">
        <f>IF(ISBLANK(ADD22E!T24),"##BLANK",ADD22E!T24)</f>
        <v>##BLANK</v>
      </c>
      <c r="V191" t="str">
        <f>IF(ISBLANK(ADD22E!U24),"##BLANK",ADD22E!U24)</f>
        <v>##BLANK</v>
      </c>
      <c r="W191" t="str">
        <f>IF(ISBLANK(ADD22E!V24),"##BLANK",ADD22E!V24)</f>
        <v>##BLANK</v>
      </c>
      <c r="X191" t="str">
        <f>IF(ISBLANK(ADD22E!W24),"##BLANK",ADD22E!W24)</f>
        <v>##BLANK</v>
      </c>
      <c r="Y191" t="str">
        <f>IF(ISBLANK(ADD22E!X24),"##BLANK",ADD22E!X24)</f>
        <v>##BLANK</v>
      </c>
      <c r="Z191" t="str">
        <f>IF(ISBLANK(ADD22E!Y24),"##BLANK",ADD22E!Y24)</f>
        <v>##BLANK</v>
      </c>
      <c r="AA191" t="str">
        <f>IF(ISBLANK(ADD22E!Z24),"##BLANK",ADD22E!Z24)</f>
        <v>##BLANK</v>
      </c>
      <c r="AB191" t="str">
        <f>IF(ISBLANK(ADD22E!AA24),"##BLANK",ADD22E!AA24)</f>
        <v>##BLANK</v>
      </c>
      <c r="AC191" t="str">
        <f>IF(ISBLANK(ADD22E!AB24),"##BLANK",ADD22E!AB24)</f>
        <v>##BLANK</v>
      </c>
      <c r="AD191" t="str">
        <f>IF(ISBLANK(ADD22E!AC24),"##BLANK",ADD22E!AC24)</f>
        <v>##BLANK</v>
      </c>
    </row>
    <row r="192" spans="2:30" ht="30">
      <c r="B192" s="212" t="str">
        <f>Dict_ADD22!A190</f>
        <v>ADD22E_03_D_PR24</v>
      </c>
      <c r="C192" s="212" t="str">
        <f>Dict_ADD22!C190</f>
        <v>Underlying calculations for bespoke performance commitments - Reduction in emissions incorporated into baseline, cumulative, Tonnes CO2e - Embodied greenhouse gas emissions [UUW]</v>
      </c>
      <c r="D192" s="212" t="str">
        <f>Dict_ADD22!D190</f>
        <v>Tonnes</v>
      </c>
      <c r="E192" t="s">
        <v>602</v>
      </c>
      <c r="F192" t="str">
        <f>IF(ISBLANK(ADD22E!E25),"##BLANK",ADD22E!E25)</f>
        <v>##BLANK</v>
      </c>
      <c r="G192" t="str">
        <f>IF(ISBLANK(ADD22E!F25),"##BLANK",ADD22E!F25)</f>
        <v>##BLANK</v>
      </c>
      <c r="H192" t="str">
        <f>IF(ISBLANK(ADD22E!G25),"##BLANK",ADD22E!G25)</f>
        <v>##BLANK</v>
      </c>
      <c r="I192" t="str">
        <f>IF(ISBLANK(ADD22E!H25),"##BLANK",ADD22E!H25)</f>
        <v>##BLANK</v>
      </c>
      <c r="J192" t="str">
        <f>IF(ISBLANK(ADD22E!I25),"##BLANK",ADD22E!I25)</f>
        <v>##BLANK</v>
      </c>
      <c r="K192" t="str">
        <f>IF(ISBLANK(ADD22E!J25),"##BLANK",ADD22E!J25)</f>
        <v>##BLANK</v>
      </c>
      <c r="L192" t="str">
        <f>IF(ISBLANK(ADD22E!K25),"##BLANK",ADD22E!K25)</f>
        <v>##BLANK</v>
      </c>
      <c r="M192" t="str">
        <f>IF(ISBLANK(ADD22E!L25),"##BLANK",ADD22E!L25)</f>
        <v>##BLANK</v>
      </c>
      <c r="N192" t="str">
        <f>IF(ISBLANK(ADD22E!M25),"##BLANK",ADD22E!M25)</f>
        <v>##BLANK</v>
      </c>
      <c r="O192" t="str">
        <f>IF(ISBLANK(ADD22E!N25),"##BLANK",ADD22E!N25)</f>
        <v>##BLANK</v>
      </c>
      <c r="P192" t="str">
        <f>IF(ISBLANK(ADD22E!O25),"##BLANK",ADD22E!O25)</f>
        <v>##BLANK</v>
      </c>
      <c r="Q192" t="str">
        <f>IF(ISBLANK(ADD22E!P25),"##BLANK",ADD22E!P25)</f>
        <v>##BLANK</v>
      </c>
      <c r="R192" t="str">
        <f>IF(ISBLANK(ADD22E!Q25),"##BLANK",ADD22E!Q25)</f>
        <v>##BLANK</v>
      </c>
      <c r="S192" t="str">
        <f>IF(ISBLANK(ADD22E!R25),"##BLANK",ADD22E!R25)</f>
        <v>##BLANK</v>
      </c>
      <c r="T192" t="str">
        <f>IF(ISBLANK(ADD22E!S25),"##BLANK",ADD22E!S25)</f>
        <v>##BLANK</v>
      </c>
      <c r="U192" t="str">
        <f>IF(ISBLANK(ADD22E!T25),"##BLANK",ADD22E!T25)</f>
        <v>##BLANK</v>
      </c>
      <c r="V192" t="str">
        <f>IF(ISBLANK(ADD22E!U25),"##BLANK",ADD22E!U25)</f>
        <v>##BLANK</v>
      </c>
      <c r="W192" t="str">
        <f>IF(ISBLANK(ADD22E!V25),"##BLANK",ADD22E!V25)</f>
        <v>##BLANK</v>
      </c>
      <c r="X192" t="str">
        <f>IF(ISBLANK(ADD22E!W25),"##BLANK",ADD22E!W25)</f>
        <v>##BLANK</v>
      </c>
      <c r="Y192" t="str">
        <f>IF(ISBLANK(ADD22E!X25),"##BLANK",ADD22E!X25)</f>
        <v>##BLANK</v>
      </c>
      <c r="Z192" t="str">
        <f>IF(ISBLANK(ADD22E!Y25),"##BLANK",ADD22E!Y25)</f>
        <v>##BLANK</v>
      </c>
      <c r="AA192" t="str">
        <f>IF(ISBLANK(ADD22E!Z25),"##BLANK",ADD22E!Z25)</f>
        <v>##BLANK</v>
      </c>
      <c r="AB192" t="str">
        <f>IF(ISBLANK(ADD22E!AA25),"##BLANK",ADD22E!AA25)</f>
        <v>##BLANK</v>
      </c>
      <c r="AC192" t="str">
        <f>IF(ISBLANK(ADD22E!AB25),"##BLANK",ADD22E!AB25)</f>
        <v>##BLANK</v>
      </c>
      <c r="AD192" t="str">
        <f>IF(ISBLANK(ADD22E!AC25),"##BLANK",ADD22E!AC25)</f>
        <v>##BLANK</v>
      </c>
    </row>
    <row r="193" spans="2:30" ht="30">
      <c r="B193" s="212" t="str">
        <f>Dict_ADD22!A191</f>
        <v>ADD22E_03_E_PR24</v>
      </c>
      <c r="C193" s="212" t="str">
        <f>Dict_ADD22!C191</f>
        <v>Underlying calculations for bespoke performance commitments - Programme baseline, Tonnes CO2e - Embodied greenhouse gas emissions [UUW]</v>
      </c>
      <c r="D193" s="212" t="str">
        <f>Dict_ADD22!D191</f>
        <v>Tonnes</v>
      </c>
      <c r="E193" t="s">
        <v>602</v>
      </c>
      <c r="F193" t="str">
        <f>IF(ISBLANK(ADD22E!E26),"##BLANK",ADD22E!E26)</f>
        <v>##BLANK</v>
      </c>
      <c r="G193">
        <f>IF(ISBLANK(ADD22E!F26),"##BLANK",ADD22E!F26)</f>
        <v>0</v>
      </c>
      <c r="H193">
        <f>IF(ISBLANK(ADD22E!G26),"##BLANK",ADD22E!G26)</f>
        <v>0</v>
      </c>
      <c r="I193">
        <f>IF(ISBLANK(ADD22E!H26),"##BLANK",ADD22E!H26)</f>
        <v>0</v>
      </c>
      <c r="J193">
        <f>IF(ISBLANK(ADD22E!I26),"##BLANK",ADD22E!I26)</f>
        <v>0</v>
      </c>
      <c r="K193">
        <f>IF(ISBLANK(ADD22E!J26),"##BLANK",ADD22E!J26)</f>
        <v>0</v>
      </c>
      <c r="L193">
        <f>IF(ISBLANK(ADD22E!K26),"##BLANK",ADD22E!K26)</f>
        <v>0</v>
      </c>
      <c r="M193">
        <f>IF(ISBLANK(ADD22E!L26),"##BLANK",ADD22E!L26)</f>
        <v>0</v>
      </c>
      <c r="N193">
        <f>IF(ISBLANK(ADD22E!M26),"##BLANK",ADD22E!M26)</f>
        <v>0</v>
      </c>
      <c r="O193">
        <f>IF(ISBLANK(ADD22E!N26),"##BLANK",ADD22E!N26)</f>
        <v>0</v>
      </c>
      <c r="P193">
        <f>IF(ISBLANK(ADD22E!O26),"##BLANK",ADD22E!O26)</f>
        <v>0</v>
      </c>
      <c r="Q193">
        <f>IF(ISBLANK(ADD22E!P26),"##BLANK",ADD22E!P26)</f>
        <v>0</v>
      </c>
      <c r="R193">
        <f>IF(ISBLANK(ADD22E!Q26),"##BLANK",ADD22E!Q26)</f>
        <v>0</v>
      </c>
      <c r="S193">
        <f>IF(ISBLANK(ADD22E!R26),"##BLANK",ADD22E!R26)</f>
        <v>0</v>
      </c>
      <c r="T193">
        <f>IF(ISBLANK(ADD22E!S26),"##BLANK",ADD22E!S26)</f>
        <v>0</v>
      </c>
      <c r="U193">
        <f>IF(ISBLANK(ADD22E!T26),"##BLANK",ADD22E!T26)</f>
        <v>0</v>
      </c>
      <c r="V193">
        <f>IF(ISBLANK(ADD22E!U26),"##BLANK",ADD22E!U26)</f>
        <v>0</v>
      </c>
      <c r="W193">
        <f>IF(ISBLANK(ADD22E!V26),"##BLANK",ADD22E!V26)</f>
        <v>0</v>
      </c>
      <c r="X193">
        <f>IF(ISBLANK(ADD22E!W26),"##BLANK",ADD22E!W26)</f>
        <v>0</v>
      </c>
      <c r="Y193">
        <f>IF(ISBLANK(ADD22E!X26),"##BLANK",ADD22E!X26)</f>
        <v>0</v>
      </c>
      <c r="Z193">
        <f>IF(ISBLANK(ADD22E!Y26),"##BLANK",ADD22E!Y26)</f>
        <v>0</v>
      </c>
      <c r="AA193">
        <f>IF(ISBLANK(ADD22E!Z26),"##BLANK",ADD22E!Z26)</f>
        <v>0</v>
      </c>
      <c r="AB193">
        <f>IF(ISBLANK(ADD22E!AA26),"##BLANK",ADD22E!AA26)</f>
        <v>0</v>
      </c>
      <c r="AC193">
        <f>IF(ISBLANK(ADD22E!AB26),"##BLANK",ADD22E!AB26)</f>
        <v>0</v>
      </c>
      <c r="AD193">
        <f>IF(ISBLANK(ADD22E!AC26),"##BLANK",ADD22E!AC26)</f>
        <v>0</v>
      </c>
    </row>
    <row r="194" spans="2:30" ht="30">
      <c r="B194" s="212" t="str">
        <f>Dict_ADD22!A192</f>
        <v>ADD22E_03_F_PR24</v>
      </c>
      <c r="C194" s="212" t="str">
        <f>Dict_ADD22!C192</f>
        <v>Underlying calculations for bespoke performance commitments - Programme baseline, cumulative, Tonnes CO2e - Embodied greenhouse gas emissions [UUW]</v>
      </c>
      <c r="D194" s="212" t="str">
        <f>Dict_ADD22!D192</f>
        <v>Tonnes</v>
      </c>
      <c r="E194" t="s">
        <v>602</v>
      </c>
      <c r="F194" t="str">
        <f>IF(ISBLANK(ADD22E!E27),"##BLANK",ADD22E!E27)</f>
        <v>##BLANK</v>
      </c>
      <c r="G194">
        <f>IF(ISBLANK(ADD22E!F27),"##BLANK",ADD22E!F27)</f>
        <v>0</v>
      </c>
      <c r="H194">
        <f>IF(ISBLANK(ADD22E!G27),"##BLANK",ADD22E!G27)</f>
        <v>0</v>
      </c>
      <c r="I194">
        <f>IF(ISBLANK(ADD22E!H27),"##BLANK",ADD22E!H27)</f>
        <v>0</v>
      </c>
      <c r="J194">
        <f>IF(ISBLANK(ADD22E!I27),"##BLANK",ADD22E!I27)</f>
        <v>0</v>
      </c>
      <c r="K194">
        <f>IF(ISBLANK(ADD22E!J27),"##BLANK",ADD22E!J27)</f>
        <v>0</v>
      </c>
      <c r="L194">
        <f>IF(ISBLANK(ADD22E!K27),"##BLANK",ADD22E!K27)</f>
        <v>0</v>
      </c>
      <c r="M194">
        <f>IF(ISBLANK(ADD22E!L27),"##BLANK",ADD22E!L27)</f>
        <v>0</v>
      </c>
      <c r="N194">
        <f>IF(ISBLANK(ADD22E!M27),"##BLANK",ADD22E!M27)</f>
        <v>0</v>
      </c>
      <c r="O194">
        <f>IF(ISBLANK(ADD22E!N27),"##BLANK",ADD22E!N27)</f>
        <v>0</v>
      </c>
      <c r="P194">
        <f>IF(ISBLANK(ADD22E!O27),"##BLANK",ADD22E!O27)</f>
        <v>0</v>
      </c>
      <c r="Q194">
        <f>IF(ISBLANK(ADD22E!P27),"##BLANK",ADD22E!P27)</f>
        <v>0</v>
      </c>
      <c r="R194">
        <f>IF(ISBLANK(ADD22E!Q27),"##BLANK",ADD22E!Q27)</f>
        <v>0</v>
      </c>
      <c r="S194">
        <f>IF(ISBLANK(ADD22E!R27),"##BLANK",ADD22E!R27)</f>
        <v>0</v>
      </c>
      <c r="T194">
        <f>IF(ISBLANK(ADD22E!S27),"##BLANK",ADD22E!S27)</f>
        <v>0</v>
      </c>
      <c r="U194">
        <f>IF(ISBLANK(ADD22E!T27),"##BLANK",ADD22E!T27)</f>
        <v>0</v>
      </c>
      <c r="V194">
        <f>IF(ISBLANK(ADD22E!U27),"##BLANK",ADD22E!U27)</f>
        <v>0</v>
      </c>
      <c r="W194">
        <f>IF(ISBLANK(ADD22E!V27),"##BLANK",ADD22E!V27)</f>
        <v>0</v>
      </c>
      <c r="X194">
        <f>IF(ISBLANK(ADD22E!W27),"##BLANK",ADD22E!W27)</f>
        <v>0</v>
      </c>
      <c r="Y194">
        <f>IF(ISBLANK(ADD22E!X27),"##BLANK",ADD22E!X27)</f>
        <v>0</v>
      </c>
      <c r="Z194">
        <f>IF(ISBLANK(ADD22E!Y27),"##BLANK",ADD22E!Y27)</f>
        <v>0</v>
      </c>
      <c r="AA194">
        <f>IF(ISBLANK(ADD22E!Z27),"##BLANK",ADD22E!Z27)</f>
        <v>0</v>
      </c>
      <c r="AB194">
        <f>IF(ISBLANK(ADD22E!AA27),"##BLANK",ADD22E!AA27)</f>
        <v>0</v>
      </c>
      <c r="AC194">
        <f>IF(ISBLANK(ADD22E!AB27),"##BLANK",ADD22E!AB27)</f>
        <v>0</v>
      </c>
      <c r="AD194">
        <f>IF(ISBLANK(ADD22E!AC27),"##BLANK",ADD22E!AC27)</f>
        <v>0</v>
      </c>
    </row>
    <row r="195" spans="2:30" ht="30">
      <c r="B195" s="212" t="str">
        <f>Dict_ADD22!A193</f>
        <v>ADD22E_03_G_PR24</v>
      </c>
      <c r="C195" s="212" t="str">
        <f>Dict_ADD22!C193</f>
        <v>Underlying calculations for bespoke performance commitments - Built solutions at project-in-use gateway (AMP8), Tonnes CO2e - Embodied greenhouse gas emissions [UUW]</v>
      </c>
      <c r="D195" s="212" t="str">
        <f>Dict_ADD22!D193</f>
        <v>Tonnes</v>
      </c>
      <c r="E195" t="s">
        <v>602</v>
      </c>
      <c r="F195" t="str">
        <f>IF(ISBLANK(ADD22E!E28),"##BLANK",ADD22E!E28)</f>
        <v>##BLANK</v>
      </c>
      <c r="G195" t="str">
        <f>IF(ISBLANK(ADD22E!F28),"##BLANK",ADD22E!F28)</f>
        <v>##BLANK</v>
      </c>
      <c r="H195" t="str">
        <f>IF(ISBLANK(ADD22E!G28),"##BLANK",ADD22E!G28)</f>
        <v>##BLANK</v>
      </c>
      <c r="I195" t="str">
        <f>IF(ISBLANK(ADD22E!H28),"##BLANK",ADD22E!H28)</f>
        <v>##BLANK</v>
      </c>
      <c r="J195" t="str">
        <f>IF(ISBLANK(ADD22E!I28),"##BLANK",ADD22E!I28)</f>
        <v>##BLANK</v>
      </c>
      <c r="K195" t="str">
        <f>IF(ISBLANK(ADD22E!J28),"##BLANK",ADD22E!J28)</f>
        <v>##BLANK</v>
      </c>
      <c r="L195" t="str">
        <f>IF(ISBLANK(ADD22E!K28),"##BLANK",ADD22E!K28)</f>
        <v>##BLANK</v>
      </c>
      <c r="M195" t="str">
        <f>IF(ISBLANK(ADD22E!L28),"##BLANK",ADD22E!L28)</f>
        <v>##BLANK</v>
      </c>
      <c r="N195" t="str">
        <f>IF(ISBLANK(ADD22E!M28),"##BLANK",ADD22E!M28)</f>
        <v>##BLANK</v>
      </c>
      <c r="O195" t="str">
        <f>IF(ISBLANK(ADD22E!N28),"##BLANK",ADD22E!N28)</f>
        <v>##BLANK</v>
      </c>
      <c r="P195" t="str">
        <f>IF(ISBLANK(ADD22E!O28),"##BLANK",ADD22E!O28)</f>
        <v>##BLANK</v>
      </c>
      <c r="Q195" t="str">
        <f>IF(ISBLANK(ADD22E!P28),"##BLANK",ADD22E!P28)</f>
        <v>##BLANK</v>
      </c>
      <c r="R195" t="str">
        <f>IF(ISBLANK(ADD22E!Q28),"##BLANK",ADD22E!Q28)</f>
        <v>##BLANK</v>
      </c>
      <c r="S195" t="str">
        <f>IF(ISBLANK(ADD22E!R28),"##BLANK",ADD22E!R28)</f>
        <v>##BLANK</v>
      </c>
      <c r="T195" t="str">
        <f>IF(ISBLANK(ADD22E!S28),"##BLANK",ADD22E!S28)</f>
        <v>##BLANK</v>
      </c>
      <c r="U195" t="str">
        <f>IF(ISBLANK(ADD22E!T28),"##BLANK",ADD22E!T28)</f>
        <v>##BLANK</v>
      </c>
      <c r="V195" t="str">
        <f>IF(ISBLANK(ADD22E!U28),"##BLANK",ADD22E!U28)</f>
        <v>##BLANK</v>
      </c>
      <c r="W195" t="str">
        <f>IF(ISBLANK(ADD22E!V28),"##BLANK",ADD22E!V28)</f>
        <v>##BLANK</v>
      </c>
      <c r="X195" t="str">
        <f>IF(ISBLANK(ADD22E!W28),"##BLANK",ADD22E!W28)</f>
        <v>##BLANK</v>
      </c>
      <c r="Y195" t="str">
        <f>IF(ISBLANK(ADD22E!X28),"##BLANK",ADD22E!X28)</f>
        <v>##BLANK</v>
      </c>
      <c r="Z195" t="str">
        <f>IF(ISBLANK(ADD22E!Y28),"##BLANK",ADD22E!Y28)</f>
        <v>##BLANK</v>
      </c>
      <c r="AA195" t="str">
        <f>IF(ISBLANK(ADD22E!Z28),"##BLANK",ADD22E!Z28)</f>
        <v>##BLANK</v>
      </c>
      <c r="AB195" t="str">
        <f>IF(ISBLANK(ADD22E!AA28),"##BLANK",ADD22E!AA28)</f>
        <v>##BLANK</v>
      </c>
      <c r="AC195" t="str">
        <f>IF(ISBLANK(ADD22E!AB28),"##BLANK",ADD22E!AB28)</f>
        <v>##BLANK</v>
      </c>
      <c r="AD195" t="str">
        <f>IF(ISBLANK(ADD22E!AC28),"##BLANK",ADD22E!AC28)</f>
        <v>##BLANK</v>
      </c>
    </row>
    <row r="196" spans="2:30" ht="30">
      <c r="B196" s="212" t="str">
        <f>Dict_ADD22!A194</f>
        <v>ADD22E_03_H_PR24</v>
      </c>
      <c r="C196" s="212" t="str">
        <f>Dict_ADD22!C194</f>
        <v>Underlying calculations for bespoke performance commitments - Built solutions at project-in-use gateway (AMP8), cumulative programme, Tonnes CO2e - Embodied greenhouse gas emissions [UUW]</v>
      </c>
      <c r="D196" s="212" t="str">
        <f>Dict_ADD22!D194</f>
        <v>Tonnes</v>
      </c>
      <c r="E196" t="s">
        <v>602</v>
      </c>
      <c r="F196" t="str">
        <f>IF(ISBLANK(ADD22E!E29),"##BLANK",ADD22E!E29)</f>
        <v>##BLANK</v>
      </c>
      <c r="G196" t="str">
        <f>IF(ISBLANK(ADD22E!F29),"##BLANK",ADD22E!F29)</f>
        <v>##BLANK</v>
      </c>
      <c r="H196" t="str">
        <f>IF(ISBLANK(ADD22E!G29),"##BLANK",ADD22E!G29)</f>
        <v>##BLANK</v>
      </c>
      <c r="I196" t="str">
        <f>IF(ISBLANK(ADD22E!H29),"##BLANK",ADD22E!H29)</f>
        <v>##BLANK</v>
      </c>
      <c r="J196" t="str">
        <f>IF(ISBLANK(ADD22E!I29),"##BLANK",ADD22E!I29)</f>
        <v>##BLANK</v>
      </c>
      <c r="K196" t="str">
        <f>IF(ISBLANK(ADD22E!J29),"##BLANK",ADD22E!J29)</f>
        <v>##BLANK</v>
      </c>
      <c r="L196" t="str">
        <f>IF(ISBLANK(ADD22E!K29),"##BLANK",ADD22E!K29)</f>
        <v>##BLANK</v>
      </c>
      <c r="M196" t="str">
        <f>IF(ISBLANK(ADD22E!L29),"##BLANK",ADD22E!L29)</f>
        <v>##BLANK</v>
      </c>
      <c r="N196" t="str">
        <f>IF(ISBLANK(ADD22E!M29),"##BLANK",ADD22E!M29)</f>
        <v>##BLANK</v>
      </c>
      <c r="O196" t="str">
        <f>IF(ISBLANK(ADD22E!N29),"##BLANK",ADD22E!N29)</f>
        <v>##BLANK</v>
      </c>
      <c r="P196" t="str">
        <f>IF(ISBLANK(ADD22E!O29),"##BLANK",ADD22E!O29)</f>
        <v>##BLANK</v>
      </c>
      <c r="Q196" t="str">
        <f>IF(ISBLANK(ADD22E!P29),"##BLANK",ADD22E!P29)</f>
        <v>##BLANK</v>
      </c>
      <c r="R196" t="str">
        <f>IF(ISBLANK(ADD22E!Q29),"##BLANK",ADD22E!Q29)</f>
        <v>##BLANK</v>
      </c>
      <c r="S196" t="str">
        <f>IF(ISBLANK(ADD22E!R29),"##BLANK",ADD22E!R29)</f>
        <v>##BLANK</v>
      </c>
      <c r="T196" t="str">
        <f>IF(ISBLANK(ADD22E!S29),"##BLANK",ADD22E!S29)</f>
        <v>##BLANK</v>
      </c>
      <c r="U196" t="str">
        <f>IF(ISBLANK(ADD22E!T29),"##BLANK",ADD22E!T29)</f>
        <v>##BLANK</v>
      </c>
      <c r="V196" t="str">
        <f>IF(ISBLANK(ADD22E!U29),"##BLANK",ADD22E!U29)</f>
        <v>##BLANK</v>
      </c>
      <c r="W196" t="str">
        <f>IF(ISBLANK(ADD22E!V29),"##BLANK",ADD22E!V29)</f>
        <v>##BLANK</v>
      </c>
      <c r="X196" t="str">
        <f>IF(ISBLANK(ADD22E!W29),"##BLANK",ADD22E!W29)</f>
        <v>##BLANK</v>
      </c>
      <c r="Y196" t="str">
        <f>IF(ISBLANK(ADD22E!X29),"##BLANK",ADD22E!X29)</f>
        <v>##BLANK</v>
      </c>
      <c r="Z196" t="str">
        <f>IF(ISBLANK(ADD22E!Y29),"##BLANK",ADD22E!Y29)</f>
        <v>##BLANK</v>
      </c>
      <c r="AA196" t="str">
        <f>IF(ISBLANK(ADD22E!Z29),"##BLANK",ADD22E!Z29)</f>
        <v>##BLANK</v>
      </c>
      <c r="AB196" t="str">
        <f>IF(ISBLANK(ADD22E!AA29),"##BLANK",ADD22E!AA29)</f>
        <v>##BLANK</v>
      </c>
      <c r="AC196" t="str">
        <f>IF(ISBLANK(ADD22E!AB29),"##BLANK",ADD22E!AB29)</f>
        <v>##BLANK</v>
      </c>
      <c r="AD196" t="str">
        <f>IF(ISBLANK(ADD22E!AC29),"##BLANK",ADD22E!AC29)</f>
        <v>##BLANK</v>
      </c>
    </row>
    <row r="197" spans="2:30" ht="15">
      <c r="B197" s="212" t="str">
        <f>Dict_ADD22!A195</f>
        <v>ADD22E_03_I_PR24</v>
      </c>
      <c r="C197" s="212" t="str">
        <f>Dict_ADD22!C195</f>
        <v>Underlying calculations for bespoke performance commitments - Reduction % from baseline - Embodied greenhouse gas emissions [UUW]</v>
      </c>
      <c r="D197" s="212" t="str">
        <f>Dict_ADD22!D195</f>
        <v>%</v>
      </c>
      <c r="E197" t="s">
        <v>602</v>
      </c>
      <c r="F197" t="str">
        <f>IF(ISBLANK(ADD22E!E30),"##BLANK",ADD22E!E30)</f>
        <v>##BLANK</v>
      </c>
      <c r="G197" t="e">
        <f>IF(ISBLANK(ADD22E!F30),"##BLANK",ADD22E!F30)</f>
        <v>#DIV/0!</v>
      </c>
      <c r="H197" t="e">
        <f>IF(ISBLANK(ADD22E!G30),"##BLANK",ADD22E!G30)</f>
        <v>#DIV/0!</v>
      </c>
      <c r="I197" t="e">
        <f>IF(ISBLANK(ADD22E!H30),"##BLANK",ADD22E!H30)</f>
        <v>#DIV/0!</v>
      </c>
      <c r="J197" t="e">
        <f>IF(ISBLANK(ADD22E!I30),"##BLANK",ADD22E!I30)</f>
        <v>#DIV/0!</v>
      </c>
      <c r="K197" t="e">
        <f>IF(ISBLANK(ADD22E!J30),"##BLANK",ADD22E!J30)</f>
        <v>#DIV/0!</v>
      </c>
      <c r="L197" t="e">
        <f>IF(ISBLANK(ADD22E!K30),"##BLANK",ADD22E!K30)</f>
        <v>#DIV/0!</v>
      </c>
      <c r="M197" t="e">
        <f>IF(ISBLANK(ADD22E!L30),"##BLANK",ADD22E!L30)</f>
        <v>#DIV/0!</v>
      </c>
      <c r="N197" t="e">
        <f>IF(ISBLANK(ADD22E!M30),"##BLANK",ADD22E!M30)</f>
        <v>#DIV/0!</v>
      </c>
      <c r="O197" t="e">
        <f>IF(ISBLANK(ADD22E!N30),"##BLANK",ADD22E!N30)</f>
        <v>#DIV/0!</v>
      </c>
      <c r="P197" t="e">
        <f>IF(ISBLANK(ADD22E!O30),"##BLANK",ADD22E!O30)</f>
        <v>#DIV/0!</v>
      </c>
      <c r="Q197" t="e">
        <f>IF(ISBLANK(ADD22E!P30),"##BLANK",ADD22E!P30)</f>
        <v>#DIV/0!</v>
      </c>
      <c r="R197" t="e">
        <f>IF(ISBLANK(ADD22E!Q30),"##BLANK",ADD22E!Q30)</f>
        <v>#DIV/0!</v>
      </c>
      <c r="S197" t="e">
        <f>IF(ISBLANK(ADD22E!R30),"##BLANK",ADD22E!R30)</f>
        <v>#DIV/0!</v>
      </c>
      <c r="T197" t="e">
        <f>IF(ISBLANK(ADD22E!S30),"##BLANK",ADD22E!S30)</f>
        <v>#DIV/0!</v>
      </c>
      <c r="U197" t="e">
        <f>IF(ISBLANK(ADD22E!T30),"##BLANK",ADD22E!T30)</f>
        <v>#DIV/0!</v>
      </c>
      <c r="V197" t="e">
        <f>IF(ISBLANK(ADD22E!U30),"##BLANK",ADD22E!U30)</f>
        <v>#DIV/0!</v>
      </c>
      <c r="W197" t="e">
        <f>IF(ISBLANK(ADD22E!V30),"##BLANK",ADD22E!V30)</f>
        <v>#DIV/0!</v>
      </c>
      <c r="X197" t="e">
        <f>IF(ISBLANK(ADD22E!W30),"##BLANK",ADD22E!W30)</f>
        <v>#DIV/0!</v>
      </c>
      <c r="Y197" t="e">
        <f>IF(ISBLANK(ADD22E!X30),"##BLANK",ADD22E!X30)</f>
        <v>#DIV/0!</v>
      </c>
      <c r="Z197" t="e">
        <f>IF(ISBLANK(ADD22E!Y30),"##BLANK",ADD22E!Y30)</f>
        <v>#DIV/0!</v>
      </c>
      <c r="AA197" t="e">
        <f>IF(ISBLANK(ADD22E!Z30),"##BLANK",ADD22E!Z30)</f>
        <v>#DIV/0!</v>
      </c>
      <c r="AB197" t="e">
        <f>IF(ISBLANK(ADD22E!AA30),"##BLANK",ADD22E!AA30)</f>
        <v>#DIV/0!</v>
      </c>
      <c r="AC197" t="e">
        <f>IF(ISBLANK(ADD22E!AB30),"##BLANK",ADD22E!AB30)</f>
        <v>#DIV/0!</v>
      </c>
      <c r="AD197" t="e">
        <f>IF(ISBLANK(ADD22E!AC30),"##BLANK",ADD22E!AC30)</f>
        <v>#DIV/0!</v>
      </c>
    </row>
    <row r="198" spans="2:30" ht="15">
      <c r="B198" s="212" t="str">
        <f>Dict_ADD22!A196</f>
        <v>ADD22E_04_A_PR24</v>
      </c>
      <c r="C198" s="212" t="str">
        <f>Dict_ADD22!C196</f>
        <v>Underlying calculations for bespoke performance commitments - Number of properties protected - Lead pipes</v>
      </c>
      <c r="D198" s="212" t="str">
        <f>Dict_ADD22!D196</f>
        <v>Number</v>
      </c>
      <c r="E198" t="s">
        <v>602</v>
      </c>
      <c r="F198" t="str">
        <f>IF(ISBLANK(ADD22E!E33),"##BLANK",ADD22E!E33)</f>
        <v>##BLANK</v>
      </c>
      <c r="G198" t="str">
        <f>IF(ISBLANK(ADD22E!F33),"##BLANK",ADD22E!F33)</f>
        <v>##BLANK</v>
      </c>
      <c r="H198" t="str">
        <f>IF(ISBLANK(ADD22E!G33),"##BLANK",ADD22E!G33)</f>
        <v>##BLANK</v>
      </c>
      <c r="I198" t="str">
        <f>IF(ISBLANK(ADD22E!H33),"##BLANK",ADD22E!H33)</f>
        <v>##BLANK</v>
      </c>
      <c r="J198" t="str">
        <f>IF(ISBLANK(ADD22E!I33),"##BLANK",ADD22E!I33)</f>
        <v>##BLANK</v>
      </c>
      <c r="K198" t="str">
        <f>IF(ISBLANK(ADD22E!J33),"##BLANK",ADD22E!J33)</f>
        <v>##BLANK</v>
      </c>
      <c r="L198" t="str">
        <f>IF(ISBLANK(ADD22E!K33),"##BLANK",ADD22E!K33)</f>
        <v>##BLANK</v>
      </c>
      <c r="M198" t="str">
        <f>IF(ISBLANK(ADD22E!L33),"##BLANK",ADD22E!L33)</f>
        <v>##BLANK</v>
      </c>
      <c r="N198" t="str">
        <f>IF(ISBLANK(ADD22E!M33),"##BLANK",ADD22E!M33)</f>
        <v>##BLANK</v>
      </c>
      <c r="O198" t="str">
        <f>IF(ISBLANK(ADD22E!N33),"##BLANK",ADD22E!N33)</f>
        <v>##BLANK</v>
      </c>
      <c r="P198" t="str">
        <f>IF(ISBLANK(ADD22E!O33),"##BLANK",ADD22E!O33)</f>
        <v>##BLANK</v>
      </c>
      <c r="Q198" t="str">
        <f>IF(ISBLANK(ADD22E!P33),"##BLANK",ADD22E!P33)</f>
        <v>##BLANK</v>
      </c>
      <c r="R198" t="str">
        <f>IF(ISBLANK(ADD22E!Q33),"##BLANK",ADD22E!Q33)</f>
        <v>##BLANK</v>
      </c>
      <c r="S198" t="str">
        <f>IF(ISBLANK(ADD22E!R33),"##BLANK",ADD22E!R33)</f>
        <v>##BLANK</v>
      </c>
      <c r="T198" t="str">
        <f>IF(ISBLANK(ADD22E!S33),"##BLANK",ADD22E!S33)</f>
        <v>##BLANK</v>
      </c>
      <c r="U198" t="str">
        <f>IF(ISBLANK(ADD22E!T33),"##BLANK",ADD22E!T33)</f>
        <v>##BLANK</v>
      </c>
      <c r="V198" t="str">
        <f>IF(ISBLANK(ADD22E!U33),"##BLANK",ADD22E!U33)</f>
        <v>##BLANK</v>
      </c>
      <c r="W198" t="str">
        <f>IF(ISBLANK(ADD22E!V33),"##BLANK",ADD22E!V33)</f>
        <v>##BLANK</v>
      </c>
      <c r="X198" t="str">
        <f>IF(ISBLANK(ADD22E!W33),"##BLANK",ADD22E!W33)</f>
        <v>##BLANK</v>
      </c>
      <c r="Y198" t="str">
        <f>IF(ISBLANK(ADD22E!X33),"##BLANK",ADD22E!X33)</f>
        <v>##BLANK</v>
      </c>
      <c r="Z198" t="str">
        <f>IF(ISBLANK(ADD22E!Y33),"##BLANK",ADD22E!Y33)</f>
        <v>##BLANK</v>
      </c>
      <c r="AA198" t="str">
        <f>IF(ISBLANK(ADD22E!Z33),"##BLANK",ADD22E!Z33)</f>
        <v>##BLANK</v>
      </c>
      <c r="AB198" t="str">
        <f>IF(ISBLANK(ADD22E!AA33),"##BLANK",ADD22E!AA33)</f>
        <v>##BLANK</v>
      </c>
      <c r="AC198" t="str">
        <f>IF(ISBLANK(ADD22E!AB33),"##BLANK",ADD22E!AB33)</f>
        <v>##BLANK</v>
      </c>
      <c r="AD198" t="str">
        <f>IF(ISBLANK(ADD22E!AC33),"##BLANK",ADD22E!AC33)</f>
        <v>##BLANK</v>
      </c>
    </row>
    <row r="199" spans="2:30" ht="15">
      <c r="B199" s="212" t="str">
        <f>Dict_ADD22!A197</f>
        <v>ADD22E_05_A_PR24</v>
      </c>
      <c r="C199" s="212" t="str">
        <f>Dict_ADD22!C197</f>
        <v>Underlying calculations for bespoke performance commitments - Tonnes CO2e - baseline - Lower carbon concrete</v>
      </c>
      <c r="D199" s="212" t="str">
        <f>Dict_ADD22!D197</f>
        <v>Tonnes</v>
      </c>
      <c r="E199" t="s">
        <v>602</v>
      </c>
      <c r="F199" t="str">
        <f>IF(ISBLANK(ADD22E!E36),"##BLANK",ADD22E!E36)</f>
        <v>##BLANK</v>
      </c>
      <c r="G199" t="str">
        <f>IF(ISBLANK(ADD22E!F36),"##BLANK",ADD22E!F36)</f>
        <v>##BLANK</v>
      </c>
      <c r="H199" t="str">
        <f>IF(ISBLANK(ADD22E!G36),"##BLANK",ADD22E!G36)</f>
        <v>##BLANK</v>
      </c>
      <c r="I199" t="str">
        <f>IF(ISBLANK(ADD22E!H36),"##BLANK",ADD22E!H36)</f>
        <v>##BLANK</v>
      </c>
      <c r="J199" t="str">
        <f>IF(ISBLANK(ADD22E!I36),"##BLANK",ADD22E!I36)</f>
        <v>##BLANK</v>
      </c>
      <c r="K199" t="str">
        <f>IF(ISBLANK(ADD22E!J36),"##BLANK",ADD22E!J36)</f>
        <v>##BLANK</v>
      </c>
      <c r="L199" t="str">
        <f>IF(ISBLANK(ADD22E!K36),"##BLANK",ADD22E!K36)</f>
        <v>##BLANK</v>
      </c>
      <c r="M199" t="str">
        <f>IF(ISBLANK(ADD22E!L36),"##BLANK",ADD22E!L36)</f>
        <v>##BLANK</v>
      </c>
      <c r="N199" t="str">
        <f>IF(ISBLANK(ADD22E!M36),"##BLANK",ADD22E!M36)</f>
        <v>##BLANK</v>
      </c>
      <c r="O199" t="str">
        <f>IF(ISBLANK(ADD22E!N36),"##BLANK",ADD22E!N36)</f>
        <v>##BLANK</v>
      </c>
      <c r="P199" t="str">
        <f>IF(ISBLANK(ADD22E!O36),"##BLANK",ADD22E!O36)</f>
        <v>##BLANK</v>
      </c>
      <c r="Q199" t="str">
        <f>IF(ISBLANK(ADD22E!P36),"##BLANK",ADD22E!P36)</f>
        <v>##BLANK</v>
      </c>
      <c r="R199" t="str">
        <f>IF(ISBLANK(ADD22E!Q36),"##BLANK",ADD22E!Q36)</f>
        <v>##BLANK</v>
      </c>
      <c r="S199" t="str">
        <f>IF(ISBLANK(ADD22E!R36),"##BLANK",ADD22E!R36)</f>
        <v>##BLANK</v>
      </c>
      <c r="T199" t="str">
        <f>IF(ISBLANK(ADD22E!S36),"##BLANK",ADD22E!S36)</f>
        <v>##BLANK</v>
      </c>
      <c r="U199" t="str">
        <f>IF(ISBLANK(ADD22E!T36),"##BLANK",ADD22E!T36)</f>
        <v>##BLANK</v>
      </c>
      <c r="V199" t="str">
        <f>IF(ISBLANK(ADD22E!U36),"##BLANK",ADD22E!U36)</f>
        <v>##BLANK</v>
      </c>
      <c r="W199" t="str">
        <f>IF(ISBLANK(ADD22E!V36),"##BLANK",ADD22E!V36)</f>
        <v>##BLANK</v>
      </c>
      <c r="X199" t="str">
        <f>IF(ISBLANK(ADD22E!W36),"##BLANK",ADD22E!W36)</f>
        <v>##BLANK</v>
      </c>
      <c r="Y199" t="str">
        <f>IF(ISBLANK(ADD22E!X36),"##BLANK",ADD22E!X36)</f>
        <v>##BLANK</v>
      </c>
      <c r="Z199" t="str">
        <f>IF(ISBLANK(ADD22E!Y36),"##BLANK",ADD22E!Y36)</f>
        <v>##BLANK</v>
      </c>
      <c r="AA199" t="str">
        <f>IF(ISBLANK(ADD22E!Z36),"##BLANK",ADD22E!Z36)</f>
        <v>##BLANK</v>
      </c>
      <c r="AB199" t="str">
        <f>IF(ISBLANK(ADD22E!AA36),"##BLANK",ADD22E!AA36)</f>
        <v>##BLANK</v>
      </c>
      <c r="AC199" t="str">
        <f>IF(ISBLANK(ADD22E!AB36),"##BLANK",ADD22E!AB36)</f>
        <v>##BLANK</v>
      </c>
      <c r="AD199" t="str">
        <f>IF(ISBLANK(ADD22E!AC36),"##BLANK",ADD22E!AC36)</f>
        <v>##BLANK</v>
      </c>
    </row>
    <row r="200" spans="2:30" ht="30">
      <c r="B200" s="212" t="str">
        <f>Dict_ADD22!A198</f>
        <v>ADD22E_05_B_PR24</v>
      </c>
      <c r="C200" s="212" t="str">
        <f>Dict_ADD22!C198</f>
        <v>Underlying calculations for bespoke performance commitments - Tonnes CO2e - cumulative baseline for each price control period - Lower carbon concrete</v>
      </c>
      <c r="D200" s="212" t="str">
        <f>Dict_ADD22!D198</f>
        <v>Tonnes</v>
      </c>
      <c r="E200" t="s">
        <v>602</v>
      </c>
      <c r="F200" t="str">
        <f>IF(ISBLANK(ADD22E!E37),"##BLANK",ADD22E!E37)</f>
        <v>##BLANK</v>
      </c>
      <c r="G200" t="str">
        <f>IF(ISBLANK(ADD22E!F37),"##BLANK",ADD22E!F37)</f>
        <v>##BLANK</v>
      </c>
      <c r="H200" t="str">
        <f>IF(ISBLANK(ADD22E!G37),"##BLANK",ADD22E!G37)</f>
        <v>##BLANK</v>
      </c>
      <c r="I200" t="str">
        <f>IF(ISBLANK(ADD22E!H37),"##BLANK",ADD22E!H37)</f>
        <v>##BLANK</v>
      </c>
      <c r="J200" t="str">
        <f>IF(ISBLANK(ADD22E!I37),"##BLANK",ADD22E!I37)</f>
        <v>##BLANK</v>
      </c>
      <c r="K200" t="str">
        <f>IF(ISBLANK(ADD22E!J37),"##BLANK",ADD22E!J37)</f>
        <v>##BLANK</v>
      </c>
      <c r="L200" t="str">
        <f>IF(ISBLANK(ADD22E!K37),"##BLANK",ADD22E!K37)</f>
        <v>##BLANK</v>
      </c>
      <c r="M200" t="str">
        <f>IF(ISBLANK(ADD22E!L37),"##BLANK",ADD22E!L37)</f>
        <v>##BLANK</v>
      </c>
      <c r="N200" t="str">
        <f>IF(ISBLANK(ADD22E!M37),"##BLANK",ADD22E!M37)</f>
        <v>##BLANK</v>
      </c>
      <c r="O200" t="str">
        <f>IF(ISBLANK(ADD22E!N37),"##BLANK",ADD22E!N37)</f>
        <v>##BLANK</v>
      </c>
      <c r="P200" t="str">
        <f>IF(ISBLANK(ADD22E!O37),"##BLANK",ADD22E!O37)</f>
        <v>##BLANK</v>
      </c>
      <c r="Q200" t="str">
        <f>IF(ISBLANK(ADD22E!P37),"##BLANK",ADD22E!P37)</f>
        <v>##BLANK</v>
      </c>
      <c r="R200" t="str">
        <f>IF(ISBLANK(ADD22E!Q37),"##BLANK",ADD22E!Q37)</f>
        <v>##BLANK</v>
      </c>
      <c r="S200" t="str">
        <f>IF(ISBLANK(ADD22E!R37),"##BLANK",ADD22E!R37)</f>
        <v>##BLANK</v>
      </c>
      <c r="T200" t="str">
        <f>IF(ISBLANK(ADD22E!S37),"##BLANK",ADD22E!S37)</f>
        <v>##BLANK</v>
      </c>
      <c r="U200" t="str">
        <f>IF(ISBLANK(ADD22E!T37),"##BLANK",ADD22E!T37)</f>
        <v>##BLANK</v>
      </c>
      <c r="V200" t="str">
        <f>IF(ISBLANK(ADD22E!U37),"##BLANK",ADD22E!U37)</f>
        <v>##BLANK</v>
      </c>
      <c r="W200" t="str">
        <f>IF(ISBLANK(ADD22E!V37),"##BLANK",ADD22E!V37)</f>
        <v>##BLANK</v>
      </c>
      <c r="X200" t="str">
        <f>IF(ISBLANK(ADD22E!W37),"##BLANK",ADD22E!W37)</f>
        <v>##BLANK</v>
      </c>
      <c r="Y200" t="str">
        <f>IF(ISBLANK(ADD22E!X37),"##BLANK",ADD22E!X37)</f>
        <v>##BLANK</v>
      </c>
      <c r="Z200" t="str">
        <f>IF(ISBLANK(ADD22E!Y37),"##BLANK",ADD22E!Y37)</f>
        <v>##BLANK</v>
      </c>
      <c r="AA200" t="str">
        <f>IF(ISBLANK(ADD22E!Z37),"##BLANK",ADD22E!Z37)</f>
        <v>##BLANK</v>
      </c>
      <c r="AB200" t="str">
        <f>IF(ISBLANK(ADD22E!AA37),"##BLANK",ADD22E!AA37)</f>
        <v>##BLANK</v>
      </c>
      <c r="AC200" t="str">
        <f>IF(ISBLANK(ADD22E!AB37),"##BLANK",ADD22E!AB37)</f>
        <v>##BLANK</v>
      </c>
      <c r="AD200" t="str">
        <f>IF(ISBLANK(ADD22E!AC37),"##BLANK",ADD22E!AC37)</f>
        <v>##BLANK</v>
      </c>
    </row>
    <row r="201" spans="2:30" ht="15">
      <c r="B201" s="212" t="str">
        <f>Dict_ADD22!A199</f>
        <v>ADD22E_05_C_PR24</v>
      </c>
      <c r="C201" s="212" t="str">
        <f>Dict_ADD22!C199</f>
        <v>Underlying calculations for bespoke performance commitments - Tonnes CO2e - Lower carbon concrete</v>
      </c>
      <c r="D201" s="212" t="str">
        <f>Dict_ADD22!D199</f>
        <v>Tonnes</v>
      </c>
      <c r="E201" t="s">
        <v>602</v>
      </c>
      <c r="F201" t="str">
        <f>IF(ISBLANK(ADD22E!E38),"##BLANK",ADD22E!E38)</f>
        <v>##BLANK</v>
      </c>
      <c r="G201" t="str">
        <f>IF(ISBLANK(ADD22E!F38),"##BLANK",ADD22E!F38)</f>
        <v>##BLANK</v>
      </c>
      <c r="H201" t="str">
        <f>IF(ISBLANK(ADD22E!G38),"##BLANK",ADD22E!G38)</f>
        <v>##BLANK</v>
      </c>
      <c r="I201" t="str">
        <f>IF(ISBLANK(ADD22E!H38),"##BLANK",ADD22E!H38)</f>
        <v>##BLANK</v>
      </c>
      <c r="J201" t="str">
        <f>IF(ISBLANK(ADD22E!I38),"##BLANK",ADD22E!I38)</f>
        <v>##BLANK</v>
      </c>
      <c r="K201" t="str">
        <f>IF(ISBLANK(ADD22E!J38),"##BLANK",ADD22E!J38)</f>
        <v>##BLANK</v>
      </c>
      <c r="L201" t="str">
        <f>IF(ISBLANK(ADD22E!K38),"##BLANK",ADD22E!K38)</f>
        <v>##BLANK</v>
      </c>
      <c r="M201" t="str">
        <f>IF(ISBLANK(ADD22E!L38),"##BLANK",ADD22E!L38)</f>
        <v>##BLANK</v>
      </c>
      <c r="N201" t="str">
        <f>IF(ISBLANK(ADD22E!M38),"##BLANK",ADD22E!M38)</f>
        <v>##BLANK</v>
      </c>
      <c r="O201" t="str">
        <f>IF(ISBLANK(ADD22E!N38),"##BLANK",ADD22E!N38)</f>
        <v>##BLANK</v>
      </c>
      <c r="P201" t="str">
        <f>IF(ISBLANK(ADD22E!O38),"##BLANK",ADD22E!O38)</f>
        <v>##BLANK</v>
      </c>
      <c r="Q201" t="str">
        <f>IF(ISBLANK(ADD22E!P38),"##BLANK",ADD22E!P38)</f>
        <v>##BLANK</v>
      </c>
      <c r="R201" t="str">
        <f>IF(ISBLANK(ADD22E!Q38),"##BLANK",ADD22E!Q38)</f>
        <v>##BLANK</v>
      </c>
      <c r="S201" t="str">
        <f>IF(ISBLANK(ADD22E!R38),"##BLANK",ADD22E!R38)</f>
        <v>##BLANK</v>
      </c>
      <c r="T201" t="str">
        <f>IF(ISBLANK(ADD22E!S38),"##BLANK",ADD22E!S38)</f>
        <v>##BLANK</v>
      </c>
      <c r="U201" t="str">
        <f>IF(ISBLANK(ADD22E!T38),"##BLANK",ADD22E!T38)</f>
        <v>##BLANK</v>
      </c>
      <c r="V201" t="str">
        <f>IF(ISBLANK(ADD22E!U38),"##BLANK",ADD22E!U38)</f>
        <v>##BLANK</v>
      </c>
      <c r="W201" t="str">
        <f>IF(ISBLANK(ADD22E!V38),"##BLANK",ADD22E!V38)</f>
        <v>##BLANK</v>
      </c>
      <c r="X201" t="str">
        <f>IF(ISBLANK(ADD22E!W38),"##BLANK",ADD22E!W38)</f>
        <v>##BLANK</v>
      </c>
      <c r="Y201" t="str">
        <f>IF(ISBLANK(ADD22E!X38),"##BLANK",ADD22E!X38)</f>
        <v>##BLANK</v>
      </c>
      <c r="Z201" t="str">
        <f>IF(ISBLANK(ADD22E!Y38),"##BLANK",ADD22E!Y38)</f>
        <v>##BLANK</v>
      </c>
      <c r="AA201" t="str">
        <f>IF(ISBLANK(ADD22E!Z38),"##BLANK",ADD22E!Z38)</f>
        <v>##BLANK</v>
      </c>
      <c r="AB201" t="str">
        <f>IF(ISBLANK(ADD22E!AA38),"##BLANK",ADD22E!AA38)</f>
        <v>##BLANK</v>
      </c>
      <c r="AC201" t="str">
        <f>IF(ISBLANK(ADD22E!AB38),"##BLANK",ADD22E!AB38)</f>
        <v>##BLANK</v>
      </c>
      <c r="AD201" t="str">
        <f>IF(ISBLANK(ADD22E!AC38),"##BLANK",ADD22E!AC38)</f>
        <v>##BLANK</v>
      </c>
    </row>
    <row r="202" spans="2:30" ht="30">
      <c r="B202" s="212" t="str">
        <f>Dict_ADD22!A200</f>
        <v>ADD22E_05_D_PR24</v>
      </c>
      <c r="C202" s="212" t="str">
        <f>Dict_ADD22!C200</f>
        <v>Underlying calculations for bespoke performance commitments - Cumulative tonnes CO2e for each price control period   - Lower carbon concrete</v>
      </c>
      <c r="D202" s="212" t="str">
        <f>Dict_ADD22!D200</f>
        <v>Tonnes</v>
      </c>
      <c r="E202" t="s">
        <v>602</v>
      </c>
      <c r="F202" t="str">
        <f>IF(ISBLANK(ADD22E!E39),"##BLANK",ADD22E!E39)</f>
        <v>##BLANK</v>
      </c>
      <c r="G202" t="str">
        <f>IF(ISBLANK(ADD22E!F39),"##BLANK",ADD22E!F39)</f>
        <v>##BLANK</v>
      </c>
      <c r="H202" t="str">
        <f>IF(ISBLANK(ADD22E!G39),"##BLANK",ADD22E!G39)</f>
        <v>##BLANK</v>
      </c>
      <c r="I202" t="str">
        <f>IF(ISBLANK(ADD22E!H39),"##BLANK",ADD22E!H39)</f>
        <v>##BLANK</v>
      </c>
      <c r="J202" t="str">
        <f>IF(ISBLANK(ADD22E!I39),"##BLANK",ADD22E!I39)</f>
        <v>##BLANK</v>
      </c>
      <c r="K202" t="str">
        <f>IF(ISBLANK(ADD22E!J39),"##BLANK",ADD22E!J39)</f>
        <v>##BLANK</v>
      </c>
      <c r="L202" t="str">
        <f>IF(ISBLANK(ADD22E!K39),"##BLANK",ADD22E!K39)</f>
        <v>##BLANK</v>
      </c>
      <c r="M202" t="str">
        <f>IF(ISBLANK(ADD22E!L39),"##BLANK",ADD22E!L39)</f>
        <v>##BLANK</v>
      </c>
      <c r="N202" t="str">
        <f>IF(ISBLANK(ADD22E!M39),"##BLANK",ADD22E!M39)</f>
        <v>##BLANK</v>
      </c>
      <c r="O202" t="str">
        <f>IF(ISBLANK(ADD22E!N39),"##BLANK",ADD22E!N39)</f>
        <v>##BLANK</v>
      </c>
      <c r="P202" t="str">
        <f>IF(ISBLANK(ADD22E!O39),"##BLANK",ADD22E!O39)</f>
        <v>##BLANK</v>
      </c>
      <c r="Q202" t="str">
        <f>IF(ISBLANK(ADD22E!P39),"##BLANK",ADD22E!P39)</f>
        <v>##BLANK</v>
      </c>
      <c r="R202" t="str">
        <f>IF(ISBLANK(ADD22E!Q39),"##BLANK",ADD22E!Q39)</f>
        <v>##BLANK</v>
      </c>
      <c r="S202" t="str">
        <f>IF(ISBLANK(ADD22E!R39),"##BLANK",ADD22E!R39)</f>
        <v>##BLANK</v>
      </c>
      <c r="T202" t="str">
        <f>IF(ISBLANK(ADD22E!S39),"##BLANK",ADD22E!S39)</f>
        <v>##BLANK</v>
      </c>
      <c r="U202" t="str">
        <f>IF(ISBLANK(ADD22E!T39),"##BLANK",ADD22E!T39)</f>
        <v>##BLANK</v>
      </c>
      <c r="V202" t="str">
        <f>IF(ISBLANK(ADD22E!U39),"##BLANK",ADD22E!U39)</f>
        <v>##BLANK</v>
      </c>
      <c r="W202" t="str">
        <f>IF(ISBLANK(ADD22E!V39),"##BLANK",ADD22E!V39)</f>
        <v>##BLANK</v>
      </c>
      <c r="X202" t="str">
        <f>IF(ISBLANK(ADD22E!W39),"##BLANK",ADD22E!W39)</f>
        <v>##BLANK</v>
      </c>
      <c r="Y202" t="str">
        <f>IF(ISBLANK(ADD22E!X39),"##BLANK",ADD22E!X39)</f>
        <v>##BLANK</v>
      </c>
      <c r="Z202" t="str">
        <f>IF(ISBLANK(ADD22E!Y39),"##BLANK",ADD22E!Y39)</f>
        <v>##BLANK</v>
      </c>
      <c r="AA202" t="str">
        <f>IF(ISBLANK(ADD22E!Z39),"##BLANK",ADD22E!Z39)</f>
        <v>##BLANK</v>
      </c>
      <c r="AB202" t="str">
        <f>IF(ISBLANK(ADD22E!AA39),"##BLANK",ADD22E!AA39)</f>
        <v>##BLANK</v>
      </c>
      <c r="AC202" t="str">
        <f>IF(ISBLANK(ADD22E!AB39),"##BLANK",ADD22E!AB39)</f>
        <v>##BLANK</v>
      </c>
      <c r="AD202" t="str">
        <f>IF(ISBLANK(ADD22E!AC39),"##BLANK",ADD22E!AC39)</f>
        <v>##BLANK</v>
      </c>
    </row>
    <row r="203" spans="2:30" ht="15">
      <c r="B203" s="212" t="str">
        <f>Dict_ADD22!A201</f>
        <v>ADD22E_05_E_PR24</v>
      </c>
      <c r="C203" s="212" t="str">
        <f>Dict_ADD22!C201</f>
        <v>Underlying calculations for bespoke performance commitments - Reduction % from baseline - Lower carbon concrete</v>
      </c>
      <c r="D203" s="212" t="str">
        <f>Dict_ADD22!D201</f>
        <v>%</v>
      </c>
      <c r="E203" t="s">
        <v>602</v>
      </c>
      <c r="F203" t="str">
        <f>IF(ISBLANK(ADD22E!E40),"##BLANK",ADD22E!E40)</f>
        <v>##BLANK</v>
      </c>
      <c r="G203" t="e">
        <f>IF(ISBLANK(ADD22E!F40),"##BLANK",ADD22E!F40)</f>
        <v>#DIV/0!</v>
      </c>
      <c r="H203" t="e">
        <f>IF(ISBLANK(ADD22E!G40),"##BLANK",ADD22E!G40)</f>
        <v>#DIV/0!</v>
      </c>
      <c r="I203" t="e">
        <f>IF(ISBLANK(ADD22E!H40),"##BLANK",ADD22E!H40)</f>
        <v>#DIV/0!</v>
      </c>
      <c r="J203" t="e">
        <f>IF(ISBLANK(ADD22E!I40),"##BLANK",ADD22E!I40)</f>
        <v>#DIV/0!</v>
      </c>
      <c r="K203" t="e">
        <f>IF(ISBLANK(ADD22E!J40),"##BLANK",ADD22E!J40)</f>
        <v>#DIV/0!</v>
      </c>
      <c r="L203" t="e">
        <f>IF(ISBLANK(ADD22E!K40),"##BLANK",ADD22E!K40)</f>
        <v>#DIV/0!</v>
      </c>
      <c r="M203" t="e">
        <f>IF(ISBLANK(ADD22E!L40),"##BLANK",ADD22E!L40)</f>
        <v>#DIV/0!</v>
      </c>
      <c r="N203" t="e">
        <f>IF(ISBLANK(ADD22E!M40),"##BLANK",ADD22E!M40)</f>
        <v>#DIV/0!</v>
      </c>
      <c r="O203" t="e">
        <f>IF(ISBLANK(ADD22E!N40),"##BLANK",ADD22E!N40)</f>
        <v>#DIV/0!</v>
      </c>
      <c r="P203" t="e">
        <f>IF(ISBLANK(ADD22E!O40),"##BLANK",ADD22E!O40)</f>
        <v>#DIV/0!</v>
      </c>
      <c r="Q203" t="e">
        <f>IF(ISBLANK(ADD22E!P40),"##BLANK",ADD22E!P40)</f>
        <v>#DIV/0!</v>
      </c>
      <c r="R203" t="e">
        <f>IF(ISBLANK(ADD22E!Q40),"##BLANK",ADD22E!Q40)</f>
        <v>#DIV/0!</v>
      </c>
      <c r="S203" t="e">
        <f>IF(ISBLANK(ADD22E!R40),"##BLANK",ADD22E!R40)</f>
        <v>#DIV/0!</v>
      </c>
      <c r="T203" t="e">
        <f>IF(ISBLANK(ADD22E!S40),"##BLANK",ADD22E!S40)</f>
        <v>#DIV/0!</v>
      </c>
      <c r="U203" t="e">
        <f>IF(ISBLANK(ADD22E!T40),"##BLANK",ADD22E!T40)</f>
        <v>#DIV/0!</v>
      </c>
      <c r="V203" t="e">
        <f>IF(ISBLANK(ADD22E!U40),"##BLANK",ADD22E!U40)</f>
        <v>#DIV/0!</v>
      </c>
      <c r="W203" t="e">
        <f>IF(ISBLANK(ADD22E!V40),"##BLANK",ADD22E!V40)</f>
        <v>#DIV/0!</v>
      </c>
      <c r="X203" t="e">
        <f>IF(ISBLANK(ADD22E!W40),"##BLANK",ADD22E!W40)</f>
        <v>#DIV/0!</v>
      </c>
      <c r="Y203" t="e">
        <f>IF(ISBLANK(ADD22E!X40),"##BLANK",ADD22E!X40)</f>
        <v>#DIV/0!</v>
      </c>
      <c r="Z203" t="e">
        <f>IF(ISBLANK(ADD22E!Y40),"##BLANK",ADD22E!Y40)</f>
        <v>#DIV/0!</v>
      </c>
      <c r="AA203" t="e">
        <f>IF(ISBLANK(ADD22E!Z40),"##BLANK",ADD22E!Z40)</f>
        <v>#DIV/0!</v>
      </c>
      <c r="AB203" t="e">
        <f>IF(ISBLANK(ADD22E!AA40),"##BLANK",ADD22E!AA40)</f>
        <v>#DIV/0!</v>
      </c>
      <c r="AC203" t="e">
        <f>IF(ISBLANK(ADD22E!AB40),"##BLANK",ADD22E!AB40)</f>
        <v>#DIV/0!</v>
      </c>
      <c r="AD203" t="e">
        <f>IF(ISBLANK(ADD22E!AC40),"##BLANK",ADD22E!AC40)</f>
        <v>#DIV/0!</v>
      </c>
    </row>
    <row r="204" spans="2:30" ht="30">
      <c r="B204" s="212" t="str">
        <f>Dict_ADD22!A202</f>
        <v>ADD22E_06_A_PR24</v>
      </c>
      <c r="C204" s="212" t="str">
        <f>Dict_ADD22!C202</f>
        <v>Underlying calculations for bespoke performance commitments - Total number of properties covered by critical point loggers at year end - Low pressure</v>
      </c>
      <c r="D204" s="212" t="str">
        <f>Dict_ADD22!D202</f>
        <v>000s</v>
      </c>
      <c r="E204" t="s">
        <v>602</v>
      </c>
      <c r="F204" t="str">
        <f>IF(ISBLANK(ADD22E!E43),"##BLANK",ADD22E!E43)</f>
        <v>##BLANK</v>
      </c>
      <c r="G204" t="str">
        <f>IF(ISBLANK(ADD22E!F43),"##BLANK",ADD22E!F43)</f>
        <v>##BLANK</v>
      </c>
      <c r="H204" t="str">
        <f>IF(ISBLANK(ADD22E!G43),"##BLANK",ADD22E!G43)</f>
        <v>##BLANK</v>
      </c>
      <c r="I204" t="str">
        <f>IF(ISBLANK(ADD22E!H43),"##BLANK",ADD22E!H43)</f>
        <v>##BLANK</v>
      </c>
      <c r="J204" t="str">
        <f>IF(ISBLANK(ADD22E!I43),"##BLANK",ADD22E!I43)</f>
        <v>##BLANK</v>
      </c>
      <c r="K204" t="str">
        <f>IF(ISBLANK(ADD22E!J43),"##BLANK",ADD22E!J43)</f>
        <v>##BLANK</v>
      </c>
      <c r="L204" t="str">
        <f>IF(ISBLANK(ADD22E!K43),"##BLANK",ADD22E!K43)</f>
        <v>##BLANK</v>
      </c>
      <c r="M204" t="str">
        <f>IF(ISBLANK(ADD22E!L43),"##BLANK",ADD22E!L43)</f>
        <v>##BLANK</v>
      </c>
      <c r="N204" t="str">
        <f>IF(ISBLANK(ADD22E!M43),"##BLANK",ADD22E!M43)</f>
        <v>##BLANK</v>
      </c>
      <c r="O204" t="str">
        <f>IF(ISBLANK(ADD22E!N43),"##BLANK",ADD22E!N43)</f>
        <v>##BLANK</v>
      </c>
      <c r="P204" t="str">
        <f>IF(ISBLANK(ADD22E!O43),"##BLANK",ADD22E!O43)</f>
        <v>##BLANK</v>
      </c>
      <c r="Q204" t="str">
        <f>IF(ISBLANK(ADD22E!P43),"##BLANK",ADD22E!P43)</f>
        <v>##BLANK</v>
      </c>
      <c r="R204" t="str">
        <f>IF(ISBLANK(ADD22E!Q43),"##BLANK",ADD22E!Q43)</f>
        <v>##BLANK</v>
      </c>
      <c r="S204" t="str">
        <f>IF(ISBLANK(ADD22E!R43),"##BLANK",ADD22E!R43)</f>
        <v>##BLANK</v>
      </c>
      <c r="T204" t="str">
        <f>IF(ISBLANK(ADD22E!S43),"##BLANK",ADD22E!S43)</f>
        <v>##BLANK</v>
      </c>
      <c r="U204" t="str">
        <f>IF(ISBLANK(ADD22E!T43),"##BLANK",ADD22E!T43)</f>
        <v>##BLANK</v>
      </c>
      <c r="V204" t="str">
        <f>IF(ISBLANK(ADD22E!U43),"##BLANK",ADD22E!U43)</f>
        <v>##BLANK</v>
      </c>
      <c r="W204" t="str">
        <f>IF(ISBLANK(ADD22E!V43),"##BLANK",ADD22E!V43)</f>
        <v>##BLANK</v>
      </c>
      <c r="X204" t="str">
        <f>IF(ISBLANK(ADD22E!W43),"##BLANK",ADD22E!W43)</f>
        <v>##BLANK</v>
      </c>
      <c r="Y204" t="str">
        <f>IF(ISBLANK(ADD22E!X43),"##BLANK",ADD22E!X43)</f>
        <v>##BLANK</v>
      </c>
      <c r="Z204" t="str">
        <f>IF(ISBLANK(ADD22E!Y43),"##BLANK",ADD22E!Y43)</f>
        <v>##BLANK</v>
      </c>
      <c r="AA204" t="str">
        <f>IF(ISBLANK(ADD22E!Z43),"##BLANK",ADD22E!Z43)</f>
        <v>##BLANK</v>
      </c>
      <c r="AB204" t="str">
        <f>IF(ISBLANK(ADD22E!AA43),"##BLANK",ADD22E!AA43)</f>
        <v>##BLANK</v>
      </c>
      <c r="AC204" t="str">
        <f>IF(ISBLANK(ADD22E!AB43),"##BLANK",ADD22E!AB43)</f>
        <v>##BLANK</v>
      </c>
      <c r="AD204" t="str">
        <f>IF(ISBLANK(ADD22E!AC43),"##BLANK",ADD22E!AC43)</f>
        <v>##BLANK</v>
      </c>
    </row>
    <row r="205" spans="2:30" ht="15">
      <c r="B205" s="212" t="str">
        <f>Dict_ADD22!A203</f>
        <v>ADD22E_06_B_PR24</v>
      </c>
      <c r="C205" s="212" t="str">
        <f>Dict_ADD22!C203</f>
        <v>Underlying calculations for bespoke performance commitments - The total number of properties where low pressure is recorded - Low pressure</v>
      </c>
      <c r="D205" s="212" t="str">
        <f>Dict_ADD22!D203</f>
        <v>Number</v>
      </c>
      <c r="E205" t="s">
        <v>602</v>
      </c>
      <c r="F205" t="str">
        <f>IF(ISBLANK(ADD22E!E44),"##BLANK",ADD22E!E44)</f>
        <v>##BLANK</v>
      </c>
      <c r="G205" t="str">
        <f>IF(ISBLANK(ADD22E!F44),"##BLANK",ADD22E!F44)</f>
        <v>##BLANK</v>
      </c>
      <c r="H205" t="str">
        <f>IF(ISBLANK(ADD22E!G44),"##BLANK",ADD22E!G44)</f>
        <v>##BLANK</v>
      </c>
      <c r="I205" t="str">
        <f>IF(ISBLANK(ADD22E!H44),"##BLANK",ADD22E!H44)</f>
        <v>##BLANK</v>
      </c>
      <c r="J205" t="str">
        <f>IF(ISBLANK(ADD22E!I44),"##BLANK",ADD22E!I44)</f>
        <v>##BLANK</v>
      </c>
      <c r="K205" t="str">
        <f>IF(ISBLANK(ADD22E!J44),"##BLANK",ADD22E!J44)</f>
        <v>##BLANK</v>
      </c>
      <c r="L205" t="str">
        <f>IF(ISBLANK(ADD22E!K44),"##BLANK",ADD22E!K44)</f>
        <v>##BLANK</v>
      </c>
      <c r="M205" t="str">
        <f>IF(ISBLANK(ADD22E!L44),"##BLANK",ADD22E!L44)</f>
        <v>##BLANK</v>
      </c>
      <c r="N205" t="str">
        <f>IF(ISBLANK(ADD22E!M44),"##BLANK",ADD22E!M44)</f>
        <v>##BLANK</v>
      </c>
      <c r="O205" t="str">
        <f>IF(ISBLANK(ADD22E!N44),"##BLANK",ADD22E!N44)</f>
        <v>##BLANK</v>
      </c>
      <c r="P205" t="str">
        <f>IF(ISBLANK(ADD22E!O44),"##BLANK",ADD22E!O44)</f>
        <v>##BLANK</v>
      </c>
      <c r="Q205" t="str">
        <f>IF(ISBLANK(ADD22E!P44),"##BLANK",ADD22E!P44)</f>
        <v>##BLANK</v>
      </c>
      <c r="R205" t="str">
        <f>IF(ISBLANK(ADD22E!Q44),"##BLANK",ADD22E!Q44)</f>
        <v>##BLANK</v>
      </c>
      <c r="S205" t="str">
        <f>IF(ISBLANK(ADD22E!R44),"##BLANK",ADD22E!R44)</f>
        <v>##BLANK</v>
      </c>
      <c r="T205" t="str">
        <f>IF(ISBLANK(ADD22E!S44),"##BLANK",ADD22E!S44)</f>
        <v>##BLANK</v>
      </c>
      <c r="U205" t="str">
        <f>IF(ISBLANK(ADD22E!T44),"##BLANK",ADD22E!T44)</f>
        <v>##BLANK</v>
      </c>
      <c r="V205" t="str">
        <f>IF(ISBLANK(ADD22E!U44),"##BLANK",ADD22E!U44)</f>
        <v>##BLANK</v>
      </c>
      <c r="W205" t="str">
        <f>IF(ISBLANK(ADD22E!V44),"##BLANK",ADD22E!V44)</f>
        <v>##BLANK</v>
      </c>
      <c r="X205" t="str">
        <f>IF(ISBLANK(ADD22E!W44),"##BLANK",ADD22E!W44)</f>
        <v>##BLANK</v>
      </c>
      <c r="Y205" t="str">
        <f>IF(ISBLANK(ADD22E!X44),"##BLANK",ADD22E!X44)</f>
        <v>##BLANK</v>
      </c>
      <c r="Z205" t="str">
        <f>IF(ISBLANK(ADD22E!Y44),"##BLANK",ADD22E!Y44)</f>
        <v>##BLANK</v>
      </c>
      <c r="AA205" t="str">
        <f>IF(ISBLANK(ADD22E!Z44),"##BLANK",ADD22E!Z44)</f>
        <v>##BLANK</v>
      </c>
      <c r="AB205" t="str">
        <f>IF(ISBLANK(ADD22E!AA44),"##BLANK",ADD22E!AA44)</f>
        <v>##BLANK</v>
      </c>
      <c r="AC205" t="str">
        <f>IF(ISBLANK(ADD22E!AB44),"##BLANK",ADD22E!AB44)</f>
        <v>##BLANK</v>
      </c>
      <c r="AD205" t="str">
        <f>IF(ISBLANK(ADD22E!AC44),"##BLANK",ADD22E!AC44)</f>
        <v>##BLANK</v>
      </c>
    </row>
    <row r="206" spans="2:30" ht="15">
      <c r="B206" s="212" t="str">
        <f>Dict_ADD22!A204</f>
        <v>ADD22E_06_C_PR24</v>
      </c>
      <c r="C206" s="212" t="str">
        <f>Dict_ADD22!C204</f>
        <v>Underlying calculations for bespoke performance commitments - Minutes of low pressure recorded  - Low pressure</v>
      </c>
      <c r="D206" s="212" t="str">
        <f>Dict_ADD22!D204</f>
        <v>Minutes</v>
      </c>
      <c r="E206" t="s">
        <v>602</v>
      </c>
      <c r="F206" t="str">
        <f>IF(ISBLANK(ADD22E!E45),"##BLANK",ADD22E!E45)</f>
        <v>##BLANK</v>
      </c>
      <c r="G206" t="str">
        <f>IF(ISBLANK(ADD22E!F45),"##BLANK",ADD22E!F45)</f>
        <v>##BLANK</v>
      </c>
      <c r="H206" t="str">
        <f>IF(ISBLANK(ADD22E!G45),"##BLANK",ADD22E!G45)</f>
        <v>##BLANK</v>
      </c>
      <c r="I206" t="str">
        <f>IF(ISBLANK(ADD22E!H45),"##BLANK",ADD22E!H45)</f>
        <v>##BLANK</v>
      </c>
      <c r="J206" t="str">
        <f>IF(ISBLANK(ADD22E!I45),"##BLANK",ADD22E!I45)</f>
        <v>##BLANK</v>
      </c>
      <c r="K206" t="str">
        <f>IF(ISBLANK(ADD22E!J45),"##BLANK",ADD22E!J45)</f>
        <v>##BLANK</v>
      </c>
      <c r="L206" t="str">
        <f>IF(ISBLANK(ADD22E!K45),"##BLANK",ADD22E!K45)</f>
        <v>##BLANK</v>
      </c>
      <c r="M206" t="str">
        <f>IF(ISBLANK(ADD22E!L45),"##BLANK",ADD22E!L45)</f>
        <v>##BLANK</v>
      </c>
      <c r="N206" t="str">
        <f>IF(ISBLANK(ADD22E!M45),"##BLANK",ADD22E!M45)</f>
        <v>##BLANK</v>
      </c>
      <c r="O206" t="str">
        <f>IF(ISBLANK(ADD22E!N45),"##BLANK",ADD22E!N45)</f>
        <v>##BLANK</v>
      </c>
      <c r="P206" t="str">
        <f>IF(ISBLANK(ADD22E!O45),"##BLANK",ADD22E!O45)</f>
        <v>##BLANK</v>
      </c>
      <c r="Q206" t="str">
        <f>IF(ISBLANK(ADD22E!P45),"##BLANK",ADD22E!P45)</f>
        <v>##BLANK</v>
      </c>
      <c r="R206" t="str">
        <f>IF(ISBLANK(ADD22E!Q45),"##BLANK",ADD22E!Q45)</f>
        <v>##BLANK</v>
      </c>
      <c r="S206" t="str">
        <f>IF(ISBLANK(ADD22E!R45),"##BLANK",ADD22E!R45)</f>
        <v>##BLANK</v>
      </c>
      <c r="T206" t="str">
        <f>IF(ISBLANK(ADD22E!S45),"##BLANK",ADD22E!S45)</f>
        <v>##BLANK</v>
      </c>
      <c r="U206" t="str">
        <f>IF(ISBLANK(ADD22E!T45),"##BLANK",ADD22E!T45)</f>
        <v>##BLANK</v>
      </c>
      <c r="V206" t="str">
        <f>IF(ISBLANK(ADD22E!U45),"##BLANK",ADD22E!U45)</f>
        <v>##BLANK</v>
      </c>
      <c r="W206" t="str">
        <f>IF(ISBLANK(ADD22E!V45),"##BLANK",ADD22E!V45)</f>
        <v>##BLANK</v>
      </c>
      <c r="X206" t="str">
        <f>IF(ISBLANK(ADD22E!W45),"##BLANK",ADD22E!W45)</f>
        <v>##BLANK</v>
      </c>
      <c r="Y206" t="str">
        <f>IF(ISBLANK(ADD22E!X45),"##BLANK",ADD22E!X45)</f>
        <v>##BLANK</v>
      </c>
      <c r="Z206" t="str">
        <f>IF(ISBLANK(ADD22E!Y45),"##BLANK",ADD22E!Y45)</f>
        <v>##BLANK</v>
      </c>
      <c r="AA206" t="str">
        <f>IF(ISBLANK(ADD22E!Z45),"##BLANK",ADD22E!Z45)</f>
        <v>##BLANK</v>
      </c>
      <c r="AB206" t="str">
        <f>IF(ISBLANK(ADD22E!AA45),"##BLANK",ADD22E!AA45)</f>
        <v>##BLANK</v>
      </c>
      <c r="AC206" t="str">
        <f>IF(ISBLANK(ADD22E!AB45),"##BLANK",ADD22E!AB45)</f>
        <v>##BLANK</v>
      </c>
      <c r="AD206" t="str">
        <f>IF(ISBLANK(ADD22E!AC45),"##BLANK",ADD22E!AC45)</f>
        <v>##BLANK</v>
      </c>
    </row>
    <row r="207" spans="2:30" ht="15">
      <c r="B207" s="212" t="str">
        <f>Dict_ADD22!A205</f>
        <v>ADD22E_06_D_PR24</v>
      </c>
      <c r="C207" s="212" t="str">
        <f>Dict_ADD22!C205</f>
        <v>Underlying calculations for bespoke performance commitments - Total minutes of low pressure experienced - Low pressure</v>
      </c>
      <c r="D207" s="212" t="str">
        <f>Dict_ADD22!D205</f>
        <v>Minutes</v>
      </c>
      <c r="E207" t="s">
        <v>602</v>
      </c>
      <c r="F207" t="str">
        <f>IF(ISBLANK(ADD22E!E46),"##BLANK",ADD22E!E46)</f>
        <v>##BLANK</v>
      </c>
      <c r="G207" t="str">
        <f>IF(ISBLANK(ADD22E!F46),"##BLANK",ADD22E!F46)</f>
        <v>##BLANK</v>
      </c>
      <c r="H207" t="str">
        <f>IF(ISBLANK(ADD22E!G46),"##BLANK",ADD22E!G46)</f>
        <v>##BLANK</v>
      </c>
      <c r="I207" t="str">
        <f>IF(ISBLANK(ADD22E!H46),"##BLANK",ADD22E!H46)</f>
        <v>##BLANK</v>
      </c>
      <c r="J207" t="str">
        <f>IF(ISBLANK(ADD22E!I46),"##BLANK",ADD22E!I46)</f>
        <v>##BLANK</v>
      </c>
      <c r="K207" t="str">
        <f>IF(ISBLANK(ADD22E!J46),"##BLANK",ADD22E!J46)</f>
        <v>##BLANK</v>
      </c>
      <c r="L207" t="str">
        <f>IF(ISBLANK(ADD22E!K46),"##BLANK",ADD22E!K46)</f>
        <v>##BLANK</v>
      </c>
      <c r="M207" t="str">
        <f>IF(ISBLANK(ADD22E!L46),"##BLANK",ADD22E!L46)</f>
        <v>##BLANK</v>
      </c>
      <c r="N207" t="str">
        <f>IF(ISBLANK(ADD22E!M46),"##BLANK",ADD22E!M46)</f>
        <v>##BLANK</v>
      </c>
      <c r="O207" t="str">
        <f>IF(ISBLANK(ADD22E!N46),"##BLANK",ADD22E!N46)</f>
        <v>##BLANK</v>
      </c>
      <c r="P207" t="str">
        <f>IF(ISBLANK(ADD22E!O46),"##BLANK",ADD22E!O46)</f>
        <v>##BLANK</v>
      </c>
      <c r="Q207" t="str">
        <f>IF(ISBLANK(ADD22E!P46),"##BLANK",ADD22E!P46)</f>
        <v>##BLANK</v>
      </c>
      <c r="R207" t="str">
        <f>IF(ISBLANK(ADD22E!Q46),"##BLANK",ADD22E!Q46)</f>
        <v>##BLANK</v>
      </c>
      <c r="S207" t="str">
        <f>IF(ISBLANK(ADD22E!R46),"##BLANK",ADD22E!R46)</f>
        <v>##BLANK</v>
      </c>
      <c r="T207" t="str">
        <f>IF(ISBLANK(ADD22E!S46),"##BLANK",ADD22E!S46)</f>
        <v>##BLANK</v>
      </c>
      <c r="U207" t="str">
        <f>IF(ISBLANK(ADD22E!T46),"##BLANK",ADD22E!T46)</f>
        <v>##BLANK</v>
      </c>
      <c r="V207" t="str">
        <f>IF(ISBLANK(ADD22E!U46),"##BLANK",ADD22E!U46)</f>
        <v>##BLANK</v>
      </c>
      <c r="W207" t="str">
        <f>IF(ISBLANK(ADD22E!V46),"##BLANK",ADD22E!V46)</f>
        <v>##BLANK</v>
      </c>
      <c r="X207" t="str">
        <f>IF(ISBLANK(ADD22E!W46),"##BLANK",ADD22E!W46)</f>
        <v>##BLANK</v>
      </c>
      <c r="Y207" t="str">
        <f>IF(ISBLANK(ADD22E!X46),"##BLANK",ADD22E!X46)</f>
        <v>##BLANK</v>
      </c>
      <c r="Z207" t="str">
        <f>IF(ISBLANK(ADD22E!Y46),"##BLANK",ADD22E!Y46)</f>
        <v>##BLANK</v>
      </c>
      <c r="AA207" t="str">
        <f>IF(ISBLANK(ADD22E!Z46),"##BLANK",ADD22E!Z46)</f>
        <v>##BLANK</v>
      </c>
      <c r="AB207" t="str">
        <f>IF(ISBLANK(ADD22E!AA46),"##BLANK",ADD22E!AA46)</f>
        <v>##BLANK</v>
      </c>
      <c r="AC207" t="str">
        <f>IF(ISBLANK(ADD22E!AB46),"##BLANK",ADD22E!AB46)</f>
        <v>##BLANK</v>
      </c>
      <c r="AD207" t="str">
        <f>IF(ISBLANK(ADD22E!AC46),"##BLANK",ADD22E!AC46)</f>
        <v>##BLANK</v>
      </c>
    </row>
    <row r="208" spans="2:30" ht="15">
      <c r="B208" s="212" t="str">
        <f>Dict_ADD22!A206</f>
        <v>ADD22E_06_E_PR24</v>
      </c>
      <c r="C208" s="212" t="str">
        <f>Dict_ADD22!C206</f>
        <v>Underlying calculations for bespoke performance commitments - Normalisation constant - Low pressure</v>
      </c>
      <c r="D208" s="212" t="str">
        <f>Dict_ADD22!D206</f>
        <v>Number</v>
      </c>
      <c r="E208" t="s">
        <v>602</v>
      </c>
      <c r="F208">
        <f>IF(ISBLANK(ADD22E!E47),"##BLANK",ADD22E!E47)</f>
        <v>1440</v>
      </c>
      <c r="G208" t="str">
        <f>IF(ISBLANK(ADD22E!F47),"##BLANK",ADD22E!F47)</f>
        <v>##BLANK</v>
      </c>
      <c r="H208" t="str">
        <f>IF(ISBLANK(ADD22E!G47),"##BLANK",ADD22E!G47)</f>
        <v>##BLANK</v>
      </c>
      <c r="I208" t="str">
        <f>IF(ISBLANK(ADD22E!H47),"##BLANK",ADD22E!H47)</f>
        <v>##BLANK</v>
      </c>
      <c r="J208" t="str">
        <f>IF(ISBLANK(ADD22E!I47),"##BLANK",ADD22E!I47)</f>
        <v>##BLANK</v>
      </c>
      <c r="K208" t="str">
        <f>IF(ISBLANK(ADD22E!J47),"##BLANK",ADD22E!J47)</f>
        <v>##BLANK</v>
      </c>
      <c r="L208" t="str">
        <f>IF(ISBLANK(ADD22E!K47),"##BLANK",ADD22E!K47)</f>
        <v>##BLANK</v>
      </c>
      <c r="M208" t="str">
        <f>IF(ISBLANK(ADD22E!L47),"##BLANK",ADD22E!L47)</f>
        <v>##BLANK</v>
      </c>
      <c r="N208" t="str">
        <f>IF(ISBLANK(ADD22E!M47),"##BLANK",ADD22E!M47)</f>
        <v>##BLANK</v>
      </c>
      <c r="O208" t="str">
        <f>IF(ISBLANK(ADD22E!N47),"##BLANK",ADD22E!N47)</f>
        <v>##BLANK</v>
      </c>
      <c r="P208" t="str">
        <f>IF(ISBLANK(ADD22E!O47),"##BLANK",ADD22E!O47)</f>
        <v>##BLANK</v>
      </c>
      <c r="Q208" t="str">
        <f>IF(ISBLANK(ADD22E!P47),"##BLANK",ADD22E!P47)</f>
        <v>##BLANK</v>
      </c>
      <c r="R208" t="str">
        <f>IF(ISBLANK(ADD22E!Q47),"##BLANK",ADD22E!Q47)</f>
        <v>##BLANK</v>
      </c>
      <c r="S208" t="str">
        <f>IF(ISBLANK(ADD22E!R47),"##BLANK",ADD22E!R47)</f>
        <v>##BLANK</v>
      </c>
      <c r="T208" t="str">
        <f>IF(ISBLANK(ADD22E!S47),"##BLANK",ADD22E!S47)</f>
        <v>##BLANK</v>
      </c>
      <c r="U208" t="str">
        <f>IF(ISBLANK(ADD22E!T47),"##BLANK",ADD22E!T47)</f>
        <v>##BLANK</v>
      </c>
      <c r="V208" t="str">
        <f>IF(ISBLANK(ADD22E!U47),"##BLANK",ADD22E!U47)</f>
        <v>##BLANK</v>
      </c>
      <c r="W208" t="str">
        <f>IF(ISBLANK(ADD22E!V47),"##BLANK",ADD22E!V47)</f>
        <v>##BLANK</v>
      </c>
      <c r="X208" t="str">
        <f>IF(ISBLANK(ADD22E!W47),"##BLANK",ADD22E!W47)</f>
        <v>##BLANK</v>
      </c>
      <c r="Y208" t="str">
        <f>IF(ISBLANK(ADD22E!X47),"##BLANK",ADD22E!X47)</f>
        <v>##BLANK</v>
      </c>
      <c r="Z208" t="str">
        <f>IF(ISBLANK(ADD22E!Y47),"##BLANK",ADD22E!Y47)</f>
        <v>##BLANK</v>
      </c>
      <c r="AA208" t="str">
        <f>IF(ISBLANK(ADD22E!Z47),"##BLANK",ADD22E!Z47)</f>
        <v>##BLANK</v>
      </c>
      <c r="AB208" t="str">
        <f>IF(ISBLANK(ADD22E!AA47),"##BLANK",ADD22E!AA47)</f>
        <v>##BLANK</v>
      </c>
      <c r="AC208" t="str">
        <f>IF(ISBLANK(ADD22E!AB47),"##BLANK",ADD22E!AB47)</f>
        <v>##BLANK</v>
      </c>
      <c r="AD208" t="str">
        <f>IF(ISBLANK(ADD22E!AC47),"##BLANK",ADD22E!AC47)</f>
        <v>##BLANK</v>
      </c>
    </row>
    <row r="209" spans="2:30" ht="15">
      <c r="B209" s="212" t="str">
        <f>Dict_ADD22!A207</f>
        <v>ADD22E_06_F_PR24</v>
      </c>
      <c r="C209" s="212" t="str">
        <f>Dict_ADD22!C207</f>
        <v>Underlying calculations for bespoke performance commitments - The total minutes of low pressure experienced - normalised - Low pressure</v>
      </c>
      <c r="D209" s="212" t="str">
        <f>Dict_ADD22!D207</f>
        <v>Minutes</v>
      </c>
      <c r="E209" t="s">
        <v>602</v>
      </c>
      <c r="F209" t="str">
        <f>IF(ISBLANK(ADD22E!E48),"##BLANK",ADD22E!E48)</f>
        <v>##BLANK</v>
      </c>
      <c r="G209">
        <f>IF(ISBLANK(ADD22E!F48),"##BLANK",ADD22E!F48)</f>
        <v>0</v>
      </c>
      <c r="H209">
        <f>IF(ISBLANK(ADD22E!G48),"##BLANK",ADD22E!G48)</f>
        <v>0</v>
      </c>
      <c r="I209">
        <f>IF(ISBLANK(ADD22E!H48),"##BLANK",ADD22E!H48)</f>
        <v>0</v>
      </c>
      <c r="J209">
        <f>IF(ISBLANK(ADD22E!I48),"##BLANK",ADD22E!I48)</f>
        <v>0</v>
      </c>
      <c r="K209">
        <f>IF(ISBLANK(ADD22E!J48),"##BLANK",ADD22E!J48)</f>
        <v>0</v>
      </c>
      <c r="L209">
        <f>IF(ISBLANK(ADD22E!K48),"##BLANK",ADD22E!K48)</f>
        <v>0</v>
      </c>
      <c r="M209">
        <f>IF(ISBLANK(ADD22E!L48),"##BLANK",ADD22E!L48)</f>
        <v>0</v>
      </c>
      <c r="N209">
        <f>IF(ISBLANK(ADD22E!M48),"##BLANK",ADD22E!M48)</f>
        <v>0</v>
      </c>
      <c r="O209">
        <f>IF(ISBLANK(ADD22E!N48),"##BLANK",ADD22E!N48)</f>
        <v>0</v>
      </c>
      <c r="P209">
        <f>IF(ISBLANK(ADD22E!O48),"##BLANK",ADD22E!O48)</f>
        <v>0</v>
      </c>
      <c r="Q209">
        <f>IF(ISBLANK(ADD22E!P48),"##BLANK",ADD22E!P48)</f>
        <v>0</v>
      </c>
      <c r="R209">
        <f>IF(ISBLANK(ADD22E!Q48),"##BLANK",ADD22E!Q48)</f>
        <v>0</v>
      </c>
      <c r="S209">
        <f>IF(ISBLANK(ADD22E!R48),"##BLANK",ADD22E!R48)</f>
        <v>0</v>
      </c>
      <c r="T209">
        <f>IF(ISBLANK(ADD22E!S48),"##BLANK",ADD22E!S48)</f>
        <v>0</v>
      </c>
      <c r="U209">
        <f>IF(ISBLANK(ADD22E!T48),"##BLANK",ADD22E!T48)</f>
        <v>0</v>
      </c>
      <c r="V209">
        <f>IF(ISBLANK(ADD22E!U48),"##BLANK",ADD22E!U48)</f>
        <v>0</v>
      </c>
      <c r="W209">
        <f>IF(ISBLANK(ADD22E!V48),"##BLANK",ADD22E!V48)</f>
        <v>0</v>
      </c>
      <c r="X209">
        <f>IF(ISBLANK(ADD22E!W48),"##BLANK",ADD22E!W48)</f>
        <v>0</v>
      </c>
      <c r="Y209">
        <f>IF(ISBLANK(ADD22E!X48),"##BLANK",ADD22E!X48)</f>
        <v>0</v>
      </c>
      <c r="Z209">
        <f>IF(ISBLANK(ADD22E!Y48),"##BLANK",ADD22E!Y48)</f>
        <v>0</v>
      </c>
      <c r="AA209">
        <f>IF(ISBLANK(ADD22E!Z48),"##BLANK",ADD22E!Z48)</f>
        <v>0</v>
      </c>
      <c r="AB209">
        <f>IF(ISBLANK(ADD22E!AA48),"##BLANK",ADD22E!AA48)</f>
        <v>0</v>
      </c>
      <c r="AC209">
        <f>IF(ISBLANK(ADD22E!AB48),"##BLANK",ADD22E!AB48)</f>
        <v>0</v>
      </c>
      <c r="AD209">
        <f>IF(ISBLANK(ADD22E!AC48),"##BLANK",ADD22E!AC48)</f>
        <v>0</v>
      </c>
    </row>
    <row r="210" spans="2:30" ht="15">
      <c r="B210" s="212" t="str">
        <f>Dict_ADD22!A208</f>
        <v>ADD22E_06_G_PR24</v>
      </c>
      <c r="C210" s="212" t="str">
        <f>Dict_ADD22!C208</f>
        <v>Underlying calculations for bespoke performance commitments - Average time of low pressure experienced per property - Low pressure</v>
      </c>
      <c r="D210" s="212" t="str">
        <f>Dict_ADD22!D208</f>
        <v>Time</v>
      </c>
      <c r="E210" t="s">
        <v>602</v>
      </c>
      <c r="F210" t="str">
        <f>IF(ISBLANK(ADD22E!E49),"##BLANK",ADD22E!E49)</f>
        <v>##BLANK</v>
      </c>
      <c r="G210" t="e">
        <f>IF(ISBLANK(ADD22E!F49),"##BLANK",ADD22E!F49)</f>
        <v>#DIV/0!</v>
      </c>
      <c r="H210" t="e">
        <f>IF(ISBLANK(ADD22E!G49),"##BLANK",ADD22E!G49)</f>
        <v>#DIV/0!</v>
      </c>
      <c r="I210" t="e">
        <f>IF(ISBLANK(ADD22E!H49),"##BLANK",ADD22E!H49)</f>
        <v>#DIV/0!</v>
      </c>
      <c r="J210" t="e">
        <f>IF(ISBLANK(ADD22E!I49),"##BLANK",ADD22E!I49)</f>
        <v>#DIV/0!</v>
      </c>
      <c r="K210" t="e">
        <f>IF(ISBLANK(ADD22E!J49),"##BLANK",ADD22E!J49)</f>
        <v>#DIV/0!</v>
      </c>
      <c r="L210" t="e">
        <f>IF(ISBLANK(ADD22E!K49),"##BLANK",ADD22E!K49)</f>
        <v>#DIV/0!</v>
      </c>
      <c r="M210" t="e">
        <f>IF(ISBLANK(ADD22E!L49),"##BLANK",ADD22E!L49)</f>
        <v>#DIV/0!</v>
      </c>
      <c r="N210" t="e">
        <f>IF(ISBLANK(ADD22E!M49),"##BLANK",ADD22E!M49)</f>
        <v>#DIV/0!</v>
      </c>
      <c r="O210" t="e">
        <f>IF(ISBLANK(ADD22E!N49),"##BLANK",ADD22E!N49)</f>
        <v>#DIV/0!</v>
      </c>
      <c r="P210" t="e">
        <f>IF(ISBLANK(ADD22E!O49),"##BLANK",ADD22E!O49)</f>
        <v>#DIV/0!</v>
      </c>
      <c r="Q210" t="e">
        <f>IF(ISBLANK(ADD22E!P49),"##BLANK",ADD22E!P49)</f>
        <v>#DIV/0!</v>
      </c>
      <c r="R210" t="e">
        <f>IF(ISBLANK(ADD22E!Q49),"##BLANK",ADD22E!Q49)</f>
        <v>#DIV/0!</v>
      </c>
      <c r="S210" t="e">
        <f>IF(ISBLANK(ADD22E!R49),"##BLANK",ADD22E!R49)</f>
        <v>#DIV/0!</v>
      </c>
      <c r="T210" t="e">
        <f>IF(ISBLANK(ADD22E!S49),"##BLANK",ADD22E!S49)</f>
        <v>#DIV/0!</v>
      </c>
      <c r="U210" t="e">
        <f>IF(ISBLANK(ADD22E!T49),"##BLANK",ADD22E!T49)</f>
        <v>#DIV/0!</v>
      </c>
      <c r="V210" t="e">
        <f>IF(ISBLANK(ADD22E!U49),"##BLANK",ADD22E!U49)</f>
        <v>#DIV/0!</v>
      </c>
      <c r="W210" t="e">
        <f>IF(ISBLANK(ADD22E!V49),"##BLANK",ADD22E!V49)</f>
        <v>#DIV/0!</v>
      </c>
      <c r="X210" t="e">
        <f>IF(ISBLANK(ADD22E!W49),"##BLANK",ADD22E!W49)</f>
        <v>#DIV/0!</v>
      </c>
      <c r="Y210" t="e">
        <f>IF(ISBLANK(ADD22E!X49),"##BLANK",ADD22E!X49)</f>
        <v>#DIV/0!</v>
      </c>
      <c r="Z210" t="e">
        <f>IF(ISBLANK(ADD22E!Y49),"##BLANK",ADD22E!Y49)</f>
        <v>#DIV/0!</v>
      </c>
      <c r="AA210" t="e">
        <f>IF(ISBLANK(ADD22E!Z49),"##BLANK",ADD22E!Z49)</f>
        <v>#DIV/0!</v>
      </c>
      <c r="AB210" t="e">
        <f>IF(ISBLANK(ADD22E!AA49),"##BLANK",ADD22E!AA49)</f>
        <v>#DIV/0!</v>
      </c>
      <c r="AC210" t="e">
        <f>IF(ISBLANK(ADD22E!AB49),"##BLANK",ADD22E!AB49)</f>
        <v>#DIV/0!</v>
      </c>
      <c r="AD210" t="e">
        <f>IF(ISBLANK(ADD22E!AC49),"##BLANK",ADD22E!AC49)</f>
        <v>#DIV/0!</v>
      </c>
    </row>
    <row r="211" spans="2:30" ht="15">
      <c r="B211" s="212" t="str">
        <f>Dict_ADD22!A209</f>
        <v>ADD22E_07_A_PR24</v>
      </c>
      <c r="C211" s="212" t="str">
        <f>Dict_ADD22!C209</f>
        <v>Underlying calculations for bespoke performance commitments - Number of collaborative projects delivered - Streetworks collaboration</v>
      </c>
      <c r="D211" s="212" t="str">
        <f>Dict_ADD22!D209</f>
        <v>Number</v>
      </c>
      <c r="E211" t="s">
        <v>602</v>
      </c>
      <c r="F211" t="str">
        <f>IF(ISBLANK(ADD22E!E52),"##BLANK",ADD22E!E52)</f>
        <v>##BLANK</v>
      </c>
      <c r="G211" t="str">
        <f>IF(ISBLANK(ADD22E!F52),"##BLANK",ADD22E!F52)</f>
        <v>##BLANK</v>
      </c>
      <c r="H211" t="str">
        <f>IF(ISBLANK(ADD22E!G52),"##BLANK",ADD22E!G52)</f>
        <v>##BLANK</v>
      </c>
      <c r="I211" t="str">
        <f>IF(ISBLANK(ADD22E!H52),"##BLANK",ADD22E!H52)</f>
        <v>##BLANK</v>
      </c>
      <c r="J211" t="str">
        <f>IF(ISBLANK(ADD22E!I52),"##BLANK",ADD22E!I52)</f>
        <v>##BLANK</v>
      </c>
      <c r="K211" t="str">
        <f>IF(ISBLANK(ADD22E!J52),"##BLANK",ADD22E!J52)</f>
        <v>##BLANK</v>
      </c>
      <c r="L211" t="str">
        <f>IF(ISBLANK(ADD22E!K52),"##BLANK",ADD22E!K52)</f>
        <v>##BLANK</v>
      </c>
      <c r="M211" t="str">
        <f>IF(ISBLANK(ADD22E!L52),"##BLANK",ADD22E!L52)</f>
        <v>##BLANK</v>
      </c>
      <c r="N211" t="str">
        <f>IF(ISBLANK(ADD22E!M52),"##BLANK",ADD22E!M52)</f>
        <v>##BLANK</v>
      </c>
      <c r="O211" t="str">
        <f>IF(ISBLANK(ADD22E!N52),"##BLANK",ADD22E!N52)</f>
        <v>##BLANK</v>
      </c>
      <c r="P211" t="str">
        <f>IF(ISBLANK(ADD22E!O52),"##BLANK",ADD22E!O52)</f>
        <v>##BLANK</v>
      </c>
      <c r="Q211" t="str">
        <f>IF(ISBLANK(ADD22E!P52),"##BLANK",ADD22E!P52)</f>
        <v>##BLANK</v>
      </c>
      <c r="R211" t="str">
        <f>IF(ISBLANK(ADD22E!Q52),"##BLANK",ADD22E!Q52)</f>
        <v>##BLANK</v>
      </c>
      <c r="S211" t="str">
        <f>IF(ISBLANK(ADD22E!R52),"##BLANK",ADD22E!R52)</f>
        <v>##BLANK</v>
      </c>
      <c r="T211" t="str">
        <f>IF(ISBLANK(ADD22E!S52),"##BLANK",ADD22E!S52)</f>
        <v>##BLANK</v>
      </c>
      <c r="U211" t="str">
        <f>IF(ISBLANK(ADD22E!T52),"##BLANK",ADD22E!T52)</f>
        <v>##BLANK</v>
      </c>
      <c r="V211" t="str">
        <f>IF(ISBLANK(ADD22E!U52),"##BLANK",ADD22E!U52)</f>
        <v>##BLANK</v>
      </c>
      <c r="W211" t="str">
        <f>IF(ISBLANK(ADD22E!V52),"##BLANK",ADD22E!V52)</f>
        <v>##BLANK</v>
      </c>
      <c r="X211" t="str">
        <f>IF(ISBLANK(ADD22E!W52),"##BLANK",ADD22E!W52)</f>
        <v>##BLANK</v>
      </c>
      <c r="Y211" t="str">
        <f>IF(ISBLANK(ADD22E!X52),"##BLANK",ADD22E!X52)</f>
        <v>##BLANK</v>
      </c>
      <c r="Z211" t="str">
        <f>IF(ISBLANK(ADD22E!Y52),"##BLANK",ADD22E!Y52)</f>
        <v>##BLANK</v>
      </c>
      <c r="AA211" t="str">
        <f>IF(ISBLANK(ADD22E!Z52),"##BLANK",ADD22E!Z52)</f>
        <v>##BLANK</v>
      </c>
      <c r="AB211" t="str">
        <f>IF(ISBLANK(ADD22E!AA52),"##BLANK",ADD22E!AA52)</f>
        <v>##BLANK</v>
      </c>
      <c r="AC211" t="str">
        <f>IF(ISBLANK(ADD22E!AB52),"##BLANK",ADD22E!AB52)</f>
        <v>##BLANK</v>
      </c>
      <c r="AD211" t="str">
        <f>IF(ISBLANK(ADD22E!AC52),"##BLANK",ADD22E!AC52)</f>
        <v>##BLANK</v>
      </c>
    </row>
    <row r="212" spans="2:30" ht="30">
      <c r="B212" s="212" t="str">
        <f>Dict_ADD22!A210</f>
        <v>ADD22E_08_A_PR24</v>
      </c>
      <c r="C212" s="212" t="str">
        <f>Dict_ADD22!C210</f>
        <v>Underlying calculations for bespoke performance commitments - Kgs of phosphorus equivalents removed from Windermere catchment  - Wonderful Windermere</v>
      </c>
      <c r="D212" s="212" t="str">
        <f>Dict_ADD22!D210</f>
        <v>Kg</v>
      </c>
      <c r="E212" t="s">
        <v>602</v>
      </c>
      <c r="F212" t="str">
        <f>IF(ISBLANK(ADD22E!E55),"##BLANK",ADD22E!E55)</f>
        <v>##BLANK</v>
      </c>
      <c r="G212" t="str">
        <f>IF(ISBLANK(ADD22E!F55),"##BLANK",ADD22E!F55)</f>
        <v>##BLANK</v>
      </c>
      <c r="H212" t="str">
        <f>IF(ISBLANK(ADD22E!G55),"##BLANK",ADD22E!G55)</f>
        <v>##BLANK</v>
      </c>
      <c r="I212" t="str">
        <f>IF(ISBLANK(ADD22E!H55),"##BLANK",ADD22E!H55)</f>
        <v>##BLANK</v>
      </c>
      <c r="J212" t="str">
        <f>IF(ISBLANK(ADD22E!I55),"##BLANK",ADD22E!I55)</f>
        <v>##BLANK</v>
      </c>
      <c r="K212" t="str">
        <f>IF(ISBLANK(ADD22E!J55),"##BLANK",ADD22E!J55)</f>
        <v>##BLANK</v>
      </c>
      <c r="L212" t="str">
        <f>IF(ISBLANK(ADD22E!K55),"##BLANK",ADD22E!K55)</f>
        <v>##BLANK</v>
      </c>
      <c r="M212" t="str">
        <f>IF(ISBLANK(ADD22E!L55),"##BLANK",ADD22E!L55)</f>
        <v>##BLANK</v>
      </c>
      <c r="N212" t="str">
        <f>IF(ISBLANK(ADD22E!M55),"##BLANK",ADD22E!M55)</f>
        <v>##BLANK</v>
      </c>
      <c r="O212" t="str">
        <f>IF(ISBLANK(ADD22E!N55),"##BLANK",ADD22E!N55)</f>
        <v>##BLANK</v>
      </c>
      <c r="P212" t="str">
        <f>IF(ISBLANK(ADD22E!O55),"##BLANK",ADD22E!O55)</f>
        <v>##BLANK</v>
      </c>
      <c r="Q212" t="str">
        <f>IF(ISBLANK(ADD22E!P55),"##BLANK",ADD22E!P55)</f>
        <v>##BLANK</v>
      </c>
      <c r="R212" t="str">
        <f>IF(ISBLANK(ADD22E!Q55),"##BLANK",ADD22E!Q55)</f>
        <v>##BLANK</v>
      </c>
      <c r="S212" t="str">
        <f>IF(ISBLANK(ADD22E!R55),"##BLANK",ADD22E!R55)</f>
        <v>##BLANK</v>
      </c>
      <c r="T212" t="str">
        <f>IF(ISBLANK(ADD22E!S55),"##BLANK",ADD22E!S55)</f>
        <v>##BLANK</v>
      </c>
      <c r="U212" t="str">
        <f>IF(ISBLANK(ADD22E!T55),"##BLANK",ADD22E!T55)</f>
        <v>##BLANK</v>
      </c>
      <c r="V212" t="str">
        <f>IF(ISBLANK(ADD22E!U55),"##BLANK",ADD22E!U55)</f>
        <v>##BLANK</v>
      </c>
      <c r="W212" t="str">
        <f>IF(ISBLANK(ADD22E!V55),"##BLANK",ADD22E!V55)</f>
        <v>##BLANK</v>
      </c>
      <c r="X212" t="str">
        <f>IF(ISBLANK(ADD22E!W55),"##BLANK",ADD22E!W55)</f>
        <v>##BLANK</v>
      </c>
      <c r="Y212" t="str">
        <f>IF(ISBLANK(ADD22E!X55),"##BLANK",ADD22E!X55)</f>
        <v>##BLANK</v>
      </c>
      <c r="Z212" t="str">
        <f>IF(ISBLANK(ADD22E!Y55),"##BLANK",ADD22E!Y55)</f>
        <v>##BLANK</v>
      </c>
      <c r="AA212" t="str">
        <f>IF(ISBLANK(ADD22E!Z55),"##BLANK",ADD22E!Z55)</f>
        <v>##BLANK</v>
      </c>
      <c r="AB212" t="str">
        <f>IF(ISBLANK(ADD22E!AA55),"##BLANK",ADD22E!AA55)</f>
        <v>##BLANK</v>
      </c>
      <c r="AC212" t="str">
        <f>IF(ISBLANK(ADD22E!AB55),"##BLANK",ADD22E!AB55)</f>
        <v>##BLANK</v>
      </c>
      <c r="AD212" t="str">
        <f>IF(ISBLANK(ADD22E!AC55),"##BLANK",ADD22E!AC55)</f>
        <v>##BLANK</v>
      </c>
    </row>
    <row r="213" spans="2:30" ht="30">
      <c r="B213" s="212" t="str">
        <f>Dict_ADD22!A211</f>
        <v>ADD22E_08_B_PR24</v>
      </c>
      <c r="C213" s="212" t="str">
        <f>Dict_ADD22!C211</f>
        <v>Underlying calculations for bespoke performance commitments - Total Kgs of phosphorus equivalents removed from Windermere catchment (cumulative) - Wonderful Windermere</v>
      </c>
      <c r="D213" s="212" t="str">
        <f>Dict_ADD22!D211</f>
        <v>Kg</v>
      </c>
      <c r="E213" t="s">
        <v>602</v>
      </c>
      <c r="F213" t="str">
        <f>IF(ISBLANK(ADD22E!E56),"##BLANK",ADD22E!E56)</f>
        <v>##BLANK</v>
      </c>
      <c r="G213">
        <f>IF(ISBLANK(ADD22E!F56),"##BLANK",ADD22E!F56)</f>
        <v>0</v>
      </c>
      <c r="H213">
        <f>IF(ISBLANK(ADD22E!G56),"##BLANK",ADD22E!G56)</f>
        <v>0</v>
      </c>
      <c r="I213">
        <f>IF(ISBLANK(ADD22E!H56),"##BLANK",ADD22E!H56)</f>
        <v>0</v>
      </c>
      <c r="J213">
        <f>IF(ISBLANK(ADD22E!I56),"##BLANK",ADD22E!I56)</f>
        <v>0</v>
      </c>
      <c r="K213">
        <f>IF(ISBLANK(ADD22E!J56),"##BLANK",ADD22E!J56)</f>
        <v>0</v>
      </c>
      <c r="L213">
        <f>IF(ISBLANK(ADD22E!K56),"##BLANK",ADD22E!K56)</f>
        <v>0</v>
      </c>
      <c r="M213">
        <f>IF(ISBLANK(ADD22E!L56),"##BLANK",ADD22E!L56)</f>
        <v>0</v>
      </c>
      <c r="N213">
        <f>IF(ISBLANK(ADD22E!M56),"##BLANK",ADD22E!M56)</f>
        <v>0</v>
      </c>
      <c r="O213">
        <f>IF(ISBLANK(ADD22E!N56),"##BLANK",ADD22E!N56)</f>
        <v>0</v>
      </c>
      <c r="P213">
        <f>IF(ISBLANK(ADD22E!O56),"##BLANK",ADD22E!O56)</f>
        <v>0</v>
      </c>
      <c r="Q213">
        <f>IF(ISBLANK(ADD22E!P56),"##BLANK",ADD22E!P56)</f>
        <v>0</v>
      </c>
      <c r="R213">
        <f>IF(ISBLANK(ADD22E!Q56),"##BLANK",ADD22E!Q56)</f>
        <v>0</v>
      </c>
      <c r="S213">
        <f>IF(ISBLANK(ADD22E!R56),"##BLANK",ADD22E!R56)</f>
        <v>0</v>
      </c>
      <c r="T213">
        <f>IF(ISBLANK(ADD22E!S56),"##BLANK",ADD22E!S56)</f>
        <v>0</v>
      </c>
      <c r="U213">
        <f>IF(ISBLANK(ADD22E!T56),"##BLANK",ADD22E!T56)</f>
        <v>0</v>
      </c>
      <c r="V213">
        <f>IF(ISBLANK(ADD22E!U56),"##BLANK",ADD22E!U56)</f>
        <v>0</v>
      </c>
      <c r="W213">
        <f>IF(ISBLANK(ADD22E!V56),"##BLANK",ADD22E!V56)</f>
        <v>0</v>
      </c>
      <c r="X213">
        <f>IF(ISBLANK(ADD22E!W56),"##BLANK",ADD22E!W56)</f>
        <v>0</v>
      </c>
      <c r="Y213">
        <f>IF(ISBLANK(ADD22E!X56),"##BLANK",ADD22E!X56)</f>
        <v>0</v>
      </c>
      <c r="Z213">
        <f>IF(ISBLANK(ADD22E!Y56),"##BLANK",ADD22E!Y56)</f>
        <v>0</v>
      </c>
      <c r="AA213">
        <f>IF(ISBLANK(ADD22E!Z56),"##BLANK",ADD22E!Z56)</f>
        <v>0</v>
      </c>
      <c r="AB213">
        <f>IF(ISBLANK(ADD22E!AA56),"##BLANK",ADD22E!AA56)</f>
        <v>0</v>
      </c>
      <c r="AC213">
        <f>IF(ISBLANK(ADD22E!AB56),"##BLANK",ADD22E!AB56)</f>
        <v>0</v>
      </c>
      <c r="AD213">
        <f>IF(ISBLANK(ADD22E!AC56),"##BLANK",ADD22E!AC56)</f>
        <v>0</v>
      </c>
    </row>
  </sheetData>
  <phoneticPr fontId="44" type="noConversion"/>
  <conditionalFormatting sqref="B4:B213">
    <cfRule type="duplicateValues" dxfId="2" priority="1"/>
  </conditionalFormatting>
  <conditionalFormatting sqref="B4:C213">
    <cfRule type="duplicateValues" dxfId="1" priority="307"/>
  </conditionalFormatting>
  <pageMargins left="0.70866141732283472" right="0.70866141732283472" top="0.74803149606299213" bottom="0.74803149606299213" header="0.31496062992125978" footer="0.31496062992125978"/>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DAE49-A9BB-42B3-8420-E4CDEFE1C449}">
  <sheetPr>
    <tabColor indexed="10"/>
  </sheetPr>
  <dimension ref="A2:AD30"/>
  <sheetViews>
    <sheetView topLeftCell="C1" zoomScale="70" zoomScaleNormal="70" workbookViewId="0">
      <selection activeCell="G10" sqref="G10"/>
    </sheetView>
  </sheetViews>
  <sheetFormatPr defaultRowHeight="14.25"/>
  <cols>
    <col min="1" max="1" width="8.125" bestFit="1" customWidth="1"/>
    <col min="2" max="2" width="25.625" style="190" bestFit="1" customWidth="1"/>
    <col min="3" max="3" width="129.625" customWidth="1"/>
    <col min="4" max="4" width="12.375" bestFit="1" customWidth="1"/>
    <col min="5" max="5" width="17.75" customWidth="1"/>
    <col min="6" max="6" width="10.125" customWidth="1"/>
    <col min="7" max="7" width="7.875" bestFit="1" customWidth="1"/>
    <col min="8" max="16" width="7.625" bestFit="1" customWidth="1"/>
    <col min="17" max="30" width="8.75" bestFit="1" customWidth="1"/>
  </cols>
  <sheetData>
    <row r="2" spans="1:30">
      <c r="A2" t="s">
        <v>31</v>
      </c>
      <c r="B2" s="190" t="s">
        <v>599</v>
      </c>
      <c r="C2" t="s">
        <v>600</v>
      </c>
      <c r="D2" t="s">
        <v>587</v>
      </c>
      <c r="E2" t="s">
        <v>601</v>
      </c>
      <c r="F2" t="s">
        <v>408</v>
      </c>
      <c r="G2" t="s">
        <v>105</v>
      </c>
      <c r="H2" t="s">
        <v>106</v>
      </c>
      <c r="I2" t="s">
        <v>107</v>
      </c>
      <c r="J2" t="s">
        <v>108</v>
      </c>
      <c r="K2" t="s">
        <v>109</v>
      </c>
      <c r="L2" t="s">
        <v>110</v>
      </c>
      <c r="M2" t="s">
        <v>111</v>
      </c>
      <c r="N2" t="s">
        <v>112</v>
      </c>
      <c r="O2" t="s">
        <v>113</v>
      </c>
      <c r="P2" t="s">
        <v>114</v>
      </c>
      <c r="Q2" t="s">
        <v>115</v>
      </c>
      <c r="R2" t="s">
        <v>116</v>
      </c>
      <c r="S2" t="s">
        <v>117</v>
      </c>
      <c r="T2" t="s">
        <v>118</v>
      </c>
      <c r="U2" t="s">
        <v>119</v>
      </c>
      <c r="V2" t="s">
        <v>120</v>
      </c>
      <c r="W2" t="s">
        <v>121</v>
      </c>
      <c r="X2" t="s">
        <v>122</v>
      </c>
      <c r="Y2" t="s">
        <v>123</v>
      </c>
      <c r="Z2" t="s">
        <v>124</v>
      </c>
      <c r="AA2" t="s">
        <v>125</v>
      </c>
      <c r="AB2" t="s">
        <v>126</v>
      </c>
      <c r="AC2" t="s">
        <v>127</v>
      </c>
      <c r="AD2" t="s">
        <v>128</v>
      </c>
    </row>
    <row r="4" spans="1:30" ht="15.75" customHeight="1">
      <c r="B4" s="363" t="str">
        <f>Dict_ADD23!A2</f>
        <v>ADD23B_01_PR24</v>
      </c>
      <c r="C4" s="363" t="str">
        <f>Dict_ADD23!C2</f>
        <v xml:space="preserve">Outcome performance from base expenditure - Severe water supply interruptions common PC - Performance level </v>
      </c>
      <c r="D4" s="363" t="str">
        <f>Dict_ADD23!D2</f>
        <v>Time</v>
      </c>
      <c r="E4" t="s">
        <v>602</v>
      </c>
      <c r="G4">
        <f>IF(ISBLANK(ADD23B!G11),"##BLANK",ADD23B!G11)</f>
        <v>3.4722222222222222E-5</v>
      </c>
      <c r="H4">
        <f>IF(ISBLANK(ADD23B!H11),"##BLANK",ADD23B!H11)</f>
        <v>3.4722222222222222E-5</v>
      </c>
      <c r="I4">
        <f>IF(ISBLANK(ADD23B!I11),"##BLANK",ADD23B!I11)</f>
        <v>3.4722222222222222E-5</v>
      </c>
      <c r="J4">
        <f>IF(ISBLANK(ADD23B!J11),"##BLANK",ADD23B!J11)</f>
        <v>3.4722222222222222E-5</v>
      </c>
      <c r="K4">
        <f>IF(ISBLANK(ADD23B!K11),"##BLANK",ADD23B!K11)</f>
        <v>3.4722222222222222E-5</v>
      </c>
      <c r="L4">
        <f>IF(ISBLANK(ADD23B!L11),"##BLANK",ADD23B!L11)</f>
        <v>2.3148148148148147E-5</v>
      </c>
      <c r="M4">
        <f>IF(ISBLANK(ADD23B!M11),"##BLANK",ADD23B!M11)</f>
        <v>1.1574074074074073E-5</v>
      </c>
      <c r="N4">
        <f>IF(ISBLANK(ADD23B!N11),"##BLANK",ADD23B!N11)</f>
        <v>2.3148148148148147E-5</v>
      </c>
      <c r="O4">
        <f>IF(ISBLANK(ADD23B!O11),"##BLANK",ADD23B!O11)</f>
        <v>2.3148148148148147E-5</v>
      </c>
      <c r="P4">
        <f>IF(ISBLANK(ADD23B!P11),"##BLANK",ADD23B!P11)</f>
        <v>2.3148148148148147E-5</v>
      </c>
      <c r="Q4">
        <f>IF(ISBLANK(ADD23B!Q11),"##BLANK",ADD23B!Q11)</f>
        <v>2.3148148148148147E-5</v>
      </c>
      <c r="R4">
        <f>IF(ISBLANK(ADD23B!R11),"##BLANK",ADD23B!R11)</f>
        <v>3.4722222222222222E-5</v>
      </c>
      <c r="S4">
        <f>IF(ISBLANK(ADD23B!S11),"##BLANK",ADD23B!S11)</f>
        <v>3.4722222222222222E-5</v>
      </c>
      <c r="T4">
        <f>IF(ISBLANK(ADD23B!T11),"##BLANK",ADD23B!T11)</f>
        <v>3.4722222222222222E-5</v>
      </c>
      <c r="U4">
        <f>IF(ISBLANK(ADD23B!U11),"##BLANK",ADD23B!U11)</f>
        <v>2.3148148148148147E-5</v>
      </c>
      <c r="V4">
        <f>IF(ISBLANK(ADD23B!V11),"##BLANK",ADD23B!V11)</f>
        <v>2.3148148148148147E-5</v>
      </c>
      <c r="W4">
        <f>IF(ISBLANK(ADD23B!W11),"##BLANK",ADD23B!W11)</f>
        <v>2.3148148148148147E-5</v>
      </c>
      <c r="X4">
        <f>IF(ISBLANK(ADD23B!X11),"##BLANK",ADD23B!X11)</f>
        <v>2.3148148148148147E-5</v>
      </c>
      <c r="Y4">
        <f>IF(ISBLANK(ADD23B!Y11),"##BLANK",ADD23B!Y11)</f>
        <v>2.3148148148148147E-5</v>
      </c>
      <c r="Z4">
        <f>IF(ISBLANK(ADD23B!Z11),"##BLANK",ADD23B!Z11)</f>
        <v>2.3148148148148147E-5</v>
      </c>
      <c r="AA4">
        <f>IF(ISBLANK(ADD23B!AA11),"##BLANK",ADD23B!AA11)</f>
        <v>2.3148148148148147E-5</v>
      </c>
      <c r="AB4">
        <f>IF(ISBLANK(ADD23B!AB11),"##BLANK",ADD23B!AB11)</f>
        <v>2.3148148148148147E-5</v>
      </c>
      <c r="AC4">
        <f>IF(ISBLANK(ADD23B!AC11),"##BLANK",ADD23B!AC11)</f>
        <v>2.3148148148148147E-5</v>
      </c>
      <c r="AD4">
        <f>IF(ISBLANK(ADD23B!AD11),"##BLANK",ADD23B!AD11)</f>
        <v>2.3148148148148147E-5</v>
      </c>
    </row>
    <row r="5" spans="1:30" ht="15.75" customHeight="1">
      <c r="B5" s="363" t="str">
        <f>Dict_ADD23!A3</f>
        <v>ADD23C_01_PR24</v>
      </c>
      <c r="C5" s="363" t="str">
        <f>Dict_ADD23!C3</f>
        <v xml:space="preserve">Outcome performance from enhancement expenditure - Severe water supply interruptions common PC - Performance level </v>
      </c>
      <c r="D5" s="363" t="str">
        <f>Dict_ADD23!D3</f>
        <v>Time</v>
      </c>
      <c r="E5" t="s">
        <v>602</v>
      </c>
      <c r="R5" t="str">
        <f>IF(ISBLANK(ADD23C!G11),"##BLANK",ADD23C!G11)</f>
        <v>##BLANK</v>
      </c>
      <c r="S5" t="str">
        <f>IF(ISBLANK(ADD23C!H11),"##BLANK",ADD23C!H11)</f>
        <v>##BLANK</v>
      </c>
      <c r="T5" t="str">
        <f>IF(ISBLANK(ADD23C!I11),"##BLANK",ADD23C!I11)</f>
        <v>##BLANK</v>
      </c>
      <c r="U5" t="str">
        <f>IF(ISBLANK(ADD23C!J11),"##BLANK",ADD23C!J11)</f>
        <v>##BLANK</v>
      </c>
      <c r="V5" t="str">
        <f>IF(ISBLANK(ADD23C!K11),"##BLANK",ADD23C!K11)</f>
        <v>##BLANK</v>
      </c>
      <c r="W5" t="str">
        <f>IF(ISBLANK(ADD23C!L11),"##BLANK",ADD23C!L11)</f>
        <v>##BLANK</v>
      </c>
      <c r="X5" t="str">
        <f>IF(ISBLANK(ADD23C!M11),"##BLANK",ADD23C!M11)</f>
        <v>##BLANK</v>
      </c>
      <c r="Y5" t="str">
        <f>IF(ISBLANK(ADD23C!N11),"##BLANK",ADD23C!N11)</f>
        <v>##BLANK</v>
      </c>
      <c r="Z5" t="str">
        <f>IF(ISBLANK(ADD23C!O11),"##BLANK",ADD23C!O11)</f>
        <v>##BLANK</v>
      </c>
      <c r="AA5" t="str">
        <f>IF(ISBLANK(ADD23C!P11),"##BLANK",ADD23C!P11)</f>
        <v>##BLANK</v>
      </c>
      <c r="AB5" t="str">
        <f>IF(ISBLANK(ADD23C!Q11),"##BLANK",ADD23C!Q11)</f>
        <v>##BLANK</v>
      </c>
      <c r="AC5" t="str">
        <f>IF(ISBLANK(ADD23C!R11),"##BLANK",ADD23C!R11)</f>
        <v>##BLANK</v>
      </c>
      <c r="AD5" t="str">
        <f>IF(ISBLANK(ADD23C!S11),"##BLANK",ADD23C!S11)</f>
        <v>##BLANK</v>
      </c>
    </row>
    <row r="6" spans="1:30" ht="15.75" customHeight="1">
      <c r="B6" s="363" t="str">
        <f>Dict_ADD23!A4</f>
        <v>ADD23D_61_PR24</v>
      </c>
      <c r="C6" s="363" t="str">
        <f>Dict_ADD23!C4</f>
        <v>Underlying calculations for severe water supply interruptions common PC - Impact of supply interruptions of &gt;=12 hours - all incidents</v>
      </c>
      <c r="D6" s="363" t="str">
        <f>Dict_ADD23!D4</f>
        <v>Minutes</v>
      </c>
      <c r="E6" t="s">
        <v>602</v>
      </c>
      <c r="F6" t="str">
        <f>IF(ISBLANK(ADD23D!E9),"##BLANK",ADD23D!E9)</f>
        <v>##BLANK</v>
      </c>
      <c r="G6">
        <f>IF(ISBLANK(ADD23D!F9),"##BLANK",ADD23D!F9)</f>
        <v>59</v>
      </c>
      <c r="H6">
        <f>IF(ISBLANK(ADD23D!G9),"##BLANK",ADD23D!G9)</f>
        <v>36</v>
      </c>
      <c r="I6">
        <f>IF(ISBLANK(ADD23D!H9),"##BLANK",ADD23D!H9)</f>
        <v>30</v>
      </c>
      <c r="J6">
        <f>IF(ISBLANK(ADD23D!I9),"##BLANK",ADD23D!I9)</f>
        <v>98</v>
      </c>
      <c r="K6">
        <f>IF(ISBLANK(ADD23D!J9),"##BLANK",ADD23D!J9)</f>
        <v>120</v>
      </c>
      <c r="L6">
        <f>IF(ISBLANK(ADD23D!K9),"##BLANK",ADD23D!K9)</f>
        <v>67</v>
      </c>
      <c r="M6">
        <f>IF(ISBLANK(ADD23D!L9),"##BLANK",ADD23D!L9)</f>
        <v>136</v>
      </c>
      <c r="N6">
        <f>IF(ISBLANK(ADD23D!M9),"##BLANK",ADD23D!M9)</f>
        <v>17</v>
      </c>
      <c r="O6">
        <f>IF(ISBLANK(ADD23D!N9),"##BLANK",ADD23D!N9)</f>
        <v>24</v>
      </c>
      <c r="P6">
        <f>IF(ISBLANK(ADD23D!O9),"##BLANK",ADD23D!O9)</f>
        <v>23</v>
      </c>
      <c r="Q6">
        <f>IF(ISBLANK(ADD23D!P9),"##BLANK",ADD23D!P9)</f>
        <v>16</v>
      </c>
      <c r="R6">
        <f>IF(ISBLANK(ADD23D!Q9),"##BLANK",ADD23D!Q9)</f>
        <v>279</v>
      </c>
      <c r="S6">
        <f>IF(ISBLANK(ADD23D!R9),"##BLANK",ADD23D!R9)</f>
        <v>5</v>
      </c>
      <c r="T6">
        <f>IF(ISBLANK(ADD23D!S9),"##BLANK",ADD23D!S9)</f>
        <v>15</v>
      </c>
      <c r="U6">
        <f>IF(ISBLANK(ADD23D!T9),"##BLANK",ADD23D!T9)</f>
        <v>20</v>
      </c>
      <c r="V6">
        <f>IF(ISBLANK(ADD23D!U9),"##BLANK",ADD23D!U9)</f>
        <v>20</v>
      </c>
      <c r="W6">
        <f>IF(ISBLANK(ADD23D!V9),"##BLANK",ADD23D!V9)</f>
        <v>20</v>
      </c>
      <c r="X6">
        <f>IF(ISBLANK(ADD23D!W9),"##BLANK",ADD23D!W9)</f>
        <v>20</v>
      </c>
      <c r="Y6">
        <f>IF(ISBLANK(ADD23D!X9),"##BLANK",ADD23D!X9)</f>
        <v>20</v>
      </c>
      <c r="Z6">
        <f>IF(ISBLANK(ADD23D!Y9),"##BLANK",ADD23D!Y9)</f>
        <v>20</v>
      </c>
      <c r="AA6">
        <f>IF(ISBLANK(ADD23D!Z9),"##BLANK",ADD23D!Z9)</f>
        <v>20</v>
      </c>
      <c r="AB6">
        <f>IF(ISBLANK(ADD23D!AA9),"##BLANK",ADD23D!AA9)</f>
        <v>20</v>
      </c>
      <c r="AC6">
        <f>IF(ISBLANK(ADD23D!AB9),"##BLANK",ADD23D!AB9)</f>
        <v>20</v>
      </c>
      <c r="AD6">
        <f>IF(ISBLANK(ADD23D!AC9),"##BLANK",ADD23D!AC9)</f>
        <v>20</v>
      </c>
    </row>
    <row r="7" spans="1:30" ht="15.75" customHeight="1">
      <c r="B7" s="363" t="str">
        <f>Dict_ADD23!A5</f>
        <v>ADD23D_62_PR24</v>
      </c>
      <c r="C7" s="363" t="str">
        <f>Dict_ADD23!C5</f>
        <v>Underlying calculations for severe water supply interruptions common PC - Normalisation constant</v>
      </c>
      <c r="D7" s="363" t="str">
        <f>Dict_ADD23!D5</f>
        <v>Number</v>
      </c>
      <c r="E7" t="s">
        <v>602</v>
      </c>
      <c r="F7">
        <f>IF(ISBLANK(ADD23D!E10),"##BLANK",ADD23D!E10)</f>
        <v>1440</v>
      </c>
      <c r="G7" t="str">
        <f>IF(ISBLANK(ADD23D!F10),"##BLANK",ADD23D!F10)</f>
        <v>##BLANK</v>
      </c>
      <c r="H7" t="str">
        <f>IF(ISBLANK(ADD23D!G10),"##BLANK",ADD23D!G10)</f>
        <v>##BLANK</v>
      </c>
      <c r="I7" t="str">
        <f>IF(ISBLANK(ADD23D!H10),"##BLANK",ADD23D!H10)</f>
        <v>##BLANK</v>
      </c>
      <c r="J7" t="str">
        <f>IF(ISBLANK(ADD23D!I10),"##BLANK",ADD23D!I10)</f>
        <v>##BLANK</v>
      </c>
      <c r="K7" t="str">
        <f>IF(ISBLANK(ADD23D!J10),"##BLANK",ADD23D!J10)</f>
        <v>##BLANK</v>
      </c>
      <c r="L7" t="str">
        <f>IF(ISBLANK(ADD23D!K10),"##BLANK",ADD23D!K10)</f>
        <v>##BLANK</v>
      </c>
      <c r="M7" t="str">
        <f>IF(ISBLANK(ADD23D!L10),"##BLANK",ADD23D!L10)</f>
        <v>##BLANK</v>
      </c>
      <c r="N7" t="str">
        <f>IF(ISBLANK(ADD23D!M10),"##BLANK",ADD23D!M10)</f>
        <v>##BLANK</v>
      </c>
      <c r="O7" t="str">
        <f>IF(ISBLANK(ADD23D!N10),"##BLANK",ADD23D!N10)</f>
        <v>##BLANK</v>
      </c>
      <c r="P7" t="str">
        <f>IF(ISBLANK(ADD23D!O10),"##BLANK",ADD23D!O10)</f>
        <v>##BLANK</v>
      </c>
      <c r="Q7" t="str">
        <f>IF(ISBLANK(ADD23D!P10),"##BLANK",ADD23D!P10)</f>
        <v>##BLANK</v>
      </c>
      <c r="R7" t="str">
        <f>IF(ISBLANK(ADD23D!Q10),"##BLANK",ADD23D!Q10)</f>
        <v>##BLANK</v>
      </c>
      <c r="S7" t="str">
        <f>IF(ISBLANK(ADD23D!R10),"##BLANK",ADD23D!R10)</f>
        <v>##BLANK</v>
      </c>
      <c r="T7" t="str">
        <f>IF(ISBLANK(ADD23D!S10),"##BLANK",ADD23D!S10)</f>
        <v>##BLANK</v>
      </c>
      <c r="U7" t="str">
        <f>IF(ISBLANK(ADD23D!T10),"##BLANK",ADD23D!T10)</f>
        <v>##BLANK</v>
      </c>
      <c r="V7" t="str">
        <f>IF(ISBLANK(ADD23D!U10),"##BLANK",ADD23D!U10)</f>
        <v>##BLANK</v>
      </c>
      <c r="W7" t="str">
        <f>IF(ISBLANK(ADD23D!V10),"##BLANK",ADD23D!V10)</f>
        <v>##BLANK</v>
      </c>
      <c r="X7" t="str">
        <f>IF(ISBLANK(ADD23D!W10),"##BLANK",ADD23D!W10)</f>
        <v>##BLANK</v>
      </c>
      <c r="Y7" t="str">
        <f>IF(ISBLANK(ADD23D!X10),"##BLANK",ADD23D!X10)</f>
        <v>##BLANK</v>
      </c>
      <c r="Z7" t="str">
        <f>IF(ISBLANK(ADD23D!Y10),"##BLANK",ADD23D!Y10)</f>
        <v>##BLANK</v>
      </c>
      <c r="AA7" t="str">
        <f>IF(ISBLANK(ADD23D!Z10),"##BLANK",ADD23D!Z10)</f>
        <v>##BLANK</v>
      </c>
      <c r="AB7" t="str">
        <f>IF(ISBLANK(ADD23D!AA10),"##BLANK",ADD23D!AA10)</f>
        <v>##BLANK</v>
      </c>
      <c r="AC7" t="str">
        <f>IF(ISBLANK(ADD23D!AB10),"##BLANK",ADD23D!AB10)</f>
        <v>##BLANK</v>
      </c>
      <c r="AD7" t="str">
        <f>IF(ISBLANK(ADD23D!AC10),"##BLANK",ADD23D!AC10)</f>
        <v>##BLANK</v>
      </c>
    </row>
    <row r="8" spans="1:30" ht="15.75" customHeight="1">
      <c r="B8" s="363" t="str">
        <f>Dict_ADD23!A6</f>
        <v>ADD23D_63_PR24</v>
      </c>
      <c r="C8" s="363" t="str">
        <f>Dict_ADD23!C6</f>
        <v>Underlying calculations for severe water supply interruptions common PC - Impact of supply interruptions of &gt;=12 hours - all incidents - normalised</v>
      </c>
      <c r="D8" s="363" t="str">
        <f>Dict_ADD23!D6</f>
        <v>Minutes</v>
      </c>
      <c r="E8" t="s">
        <v>602</v>
      </c>
      <c r="F8" t="str">
        <f>IF(ISBLANK(ADD23D!E11),"##BLANK",ADD23D!E11)</f>
        <v>##BLANK</v>
      </c>
      <c r="G8">
        <f>IF(ISBLANK(ADD23D!F11),"##BLANK",ADD23D!F11)</f>
        <v>4.0972222222222222E-2</v>
      </c>
      <c r="H8">
        <f>IF(ISBLANK(ADD23D!G11),"##BLANK",ADD23D!G11)</f>
        <v>2.5000000000000001E-2</v>
      </c>
      <c r="I8">
        <f>IF(ISBLANK(ADD23D!H11),"##BLANK",ADD23D!H11)</f>
        <v>2.0833333333333332E-2</v>
      </c>
      <c r="J8">
        <f>IF(ISBLANK(ADD23D!I11),"##BLANK",ADD23D!I11)</f>
        <v>6.805555555555555E-2</v>
      </c>
      <c r="K8">
        <f>IF(ISBLANK(ADD23D!J11),"##BLANK",ADD23D!J11)</f>
        <v>8.3333333333333329E-2</v>
      </c>
      <c r="L8">
        <f>IF(ISBLANK(ADD23D!K11),"##BLANK",ADD23D!K11)</f>
        <v>4.6527777777777779E-2</v>
      </c>
      <c r="M8">
        <f>IF(ISBLANK(ADD23D!L11),"##BLANK",ADD23D!L11)</f>
        <v>9.4444444444444442E-2</v>
      </c>
      <c r="N8">
        <f>IF(ISBLANK(ADD23D!M11),"##BLANK",ADD23D!M11)</f>
        <v>1.1805555555555555E-2</v>
      </c>
      <c r="O8">
        <f>IF(ISBLANK(ADD23D!N11),"##BLANK",ADD23D!N11)</f>
        <v>1.6666666666666666E-2</v>
      </c>
      <c r="P8">
        <f>IF(ISBLANK(ADD23D!O11),"##BLANK",ADD23D!O11)</f>
        <v>1.5972222222222221E-2</v>
      </c>
      <c r="Q8">
        <f>IF(ISBLANK(ADD23D!P11),"##BLANK",ADD23D!P11)</f>
        <v>1.1111111111111112E-2</v>
      </c>
      <c r="R8">
        <f>IF(ISBLANK(ADD23D!Q11),"##BLANK",ADD23D!Q11)</f>
        <v>0.19375000000000001</v>
      </c>
      <c r="S8">
        <f>IF(ISBLANK(ADD23D!R11),"##BLANK",ADD23D!R11)</f>
        <v>3.472222222222222E-3</v>
      </c>
      <c r="T8">
        <f>IF(ISBLANK(ADD23D!S11),"##BLANK",ADD23D!S11)</f>
        <v>1.0416666666666666E-2</v>
      </c>
      <c r="U8">
        <f>IF(ISBLANK(ADD23D!T11),"##BLANK",ADD23D!T11)</f>
        <v>1.3888888888888888E-2</v>
      </c>
      <c r="V8">
        <f>IF(ISBLANK(ADD23D!U11),"##BLANK",ADD23D!U11)</f>
        <v>1.3888888888888888E-2</v>
      </c>
      <c r="W8">
        <f>IF(ISBLANK(ADD23D!V11),"##BLANK",ADD23D!V11)</f>
        <v>1.3888888888888888E-2</v>
      </c>
      <c r="X8">
        <f>IF(ISBLANK(ADD23D!W11),"##BLANK",ADD23D!W11)</f>
        <v>1.3888888888888888E-2</v>
      </c>
      <c r="Y8">
        <f>IF(ISBLANK(ADD23D!X11),"##BLANK",ADD23D!X11)</f>
        <v>1.3888888888888888E-2</v>
      </c>
      <c r="Z8">
        <f>IF(ISBLANK(ADD23D!Y11),"##BLANK",ADD23D!Y11)</f>
        <v>1.3888888888888888E-2</v>
      </c>
      <c r="AA8">
        <f>IF(ISBLANK(ADD23D!Z11),"##BLANK",ADD23D!Z11)</f>
        <v>1.3888888888888888E-2</v>
      </c>
      <c r="AB8">
        <f>IF(ISBLANK(ADD23D!AA11),"##BLANK",ADD23D!AA11)</f>
        <v>1.3888888888888888E-2</v>
      </c>
      <c r="AC8">
        <f>IF(ISBLANK(ADD23D!AB11),"##BLANK",ADD23D!AB11)</f>
        <v>1.3888888888888888E-2</v>
      </c>
      <c r="AD8">
        <f>IF(ISBLANK(ADD23D!AC11),"##BLANK",ADD23D!AC11)</f>
        <v>1.3888888888888888E-2</v>
      </c>
    </row>
    <row r="9" spans="1:30" ht="15.75" customHeight="1">
      <c r="B9" s="363" t="str">
        <f>Dict_ADD23!A7</f>
        <v>ADD23D_64_PR24</v>
      </c>
      <c r="C9" s="363" t="str">
        <f>Dict_ADD23!C7</f>
        <v>Underlying calculations for severe water supply interruptions common PC - Total number of properties whose supply was interrupted &gt;= 12 hours - all incidents</v>
      </c>
      <c r="D9" s="363" t="str">
        <f>Dict_ADD23!D7</f>
        <v>Number</v>
      </c>
      <c r="E9" t="s">
        <v>602</v>
      </c>
      <c r="F9" t="str">
        <f>IF(ISBLANK(ADD23D!E12),"##BLANK",ADD23D!E12)</f>
        <v>##BLANK</v>
      </c>
      <c r="G9">
        <f>IF(ISBLANK(ADD23D!F12),"##BLANK",ADD23D!F12)</f>
        <v>1382</v>
      </c>
      <c r="H9">
        <f>IF(ISBLANK(ADD23D!G12),"##BLANK",ADD23D!G12)</f>
        <v>691</v>
      </c>
      <c r="I9">
        <f>IF(ISBLANK(ADD23D!H12),"##BLANK",ADD23D!H12)</f>
        <v>589</v>
      </c>
      <c r="J9">
        <f>IF(ISBLANK(ADD23D!I12),"##BLANK",ADD23D!I12)</f>
        <v>1897</v>
      </c>
      <c r="K9">
        <f>IF(ISBLANK(ADD23D!J12),"##BLANK",ADD23D!J12)</f>
        <v>2225</v>
      </c>
      <c r="L9">
        <f>IF(ISBLANK(ADD23D!K12),"##BLANK",ADD23D!K12)</f>
        <v>1734</v>
      </c>
      <c r="M9">
        <f>IF(ISBLANK(ADD23D!L12),"##BLANK",ADD23D!L12)</f>
        <v>8452</v>
      </c>
      <c r="N9">
        <f>IF(ISBLANK(ADD23D!M12),"##BLANK",ADD23D!M12)</f>
        <v>460</v>
      </c>
      <c r="O9">
        <f>IF(ISBLANK(ADD23D!N12),"##BLANK",ADD23D!N12)</f>
        <v>584</v>
      </c>
      <c r="P9">
        <f>IF(ISBLANK(ADD23D!O12),"##BLANK",ADD23D!O12)</f>
        <v>553</v>
      </c>
      <c r="Q9">
        <f>IF(ISBLANK(ADD23D!P12),"##BLANK",ADD23D!P12)</f>
        <v>508</v>
      </c>
      <c r="R9">
        <f>IF(ISBLANK(ADD23D!Q12),"##BLANK",ADD23D!Q12)</f>
        <v>6436</v>
      </c>
      <c r="S9">
        <f>IF(ISBLANK(ADD23D!R12),"##BLANK",ADD23D!R12)</f>
        <v>90</v>
      </c>
      <c r="T9">
        <f>IF(ISBLANK(ADD23D!S12),"##BLANK",ADD23D!S12)</f>
        <v>320</v>
      </c>
      <c r="U9">
        <f>IF(ISBLANK(ADD23D!T12),"##BLANK",ADD23D!T12)</f>
        <v>500</v>
      </c>
      <c r="V9">
        <f>IF(ISBLANK(ADD23D!U12),"##BLANK",ADD23D!U12)</f>
        <v>500</v>
      </c>
      <c r="W9">
        <f>IF(ISBLANK(ADD23D!V12),"##BLANK",ADD23D!V12)</f>
        <v>500</v>
      </c>
      <c r="X9">
        <f>IF(ISBLANK(ADD23D!W12),"##BLANK",ADD23D!W12)</f>
        <v>500</v>
      </c>
      <c r="Y9">
        <f>IF(ISBLANK(ADD23D!X12),"##BLANK",ADD23D!X12)</f>
        <v>500</v>
      </c>
      <c r="Z9">
        <f>IF(ISBLANK(ADD23D!Y12),"##BLANK",ADD23D!Y12)</f>
        <v>500</v>
      </c>
      <c r="AA9">
        <f>IF(ISBLANK(ADD23D!Z12),"##BLANK",ADD23D!Z12)</f>
        <v>500</v>
      </c>
      <c r="AB9">
        <f>IF(ISBLANK(ADD23D!AA12),"##BLANK",ADD23D!AA12)</f>
        <v>500</v>
      </c>
      <c r="AC9">
        <f>IF(ISBLANK(ADD23D!AB12),"##BLANK",ADD23D!AB12)</f>
        <v>500</v>
      </c>
      <c r="AD9">
        <f>IF(ISBLANK(ADD23D!AC12),"##BLANK",ADD23D!AC12)</f>
        <v>500</v>
      </c>
    </row>
    <row r="10" spans="1:30" ht="15.75" customHeight="1">
      <c r="B10" s="363" t="str">
        <f>Dict_ADD23!A8</f>
        <v>ADD23D_65_PR24</v>
      </c>
      <c r="C10" s="363" t="str">
        <f>Dict_ADD23!C8</f>
        <v>Underlying calculations for severe water supply interruptions common PC - Average number of minutes lost per property</v>
      </c>
      <c r="D10" s="363" t="str">
        <f>Dict_ADD23!D8</f>
        <v>Time</v>
      </c>
      <c r="E10" t="s">
        <v>602</v>
      </c>
      <c r="F10" t="str">
        <f>IF(ISBLANK(ADD23D!E13),"##BLANK",ADD23D!E13)</f>
        <v>##BLANK</v>
      </c>
      <c r="G10">
        <f>IF(ISBLANK(ADD23D!F13),"##BLANK",ADD23D!F13)</f>
        <v>2.9647049364849654E-5</v>
      </c>
      <c r="H10">
        <f>IF(ISBLANK(ADD23D!G13),"##BLANK",ADD23D!G13)</f>
        <v>3.6179450072358899E-5</v>
      </c>
      <c r="I10">
        <f>IF(ISBLANK(ADD23D!H13),"##BLANK",ADD23D!H13)</f>
        <v>3.5370684776457267E-5</v>
      </c>
      <c r="J10">
        <f>IF(ISBLANK(ADD23D!I13),"##BLANK",ADD23D!I13)</f>
        <v>3.5875358753587531E-5</v>
      </c>
      <c r="K10">
        <f>IF(ISBLANK(ADD23D!J13),"##BLANK",ADD23D!J13)</f>
        <v>3.7453183520599246E-5</v>
      </c>
      <c r="L10">
        <f>IF(ISBLANK(ADD23D!K13),"##BLANK",ADD23D!K13)</f>
        <v>2.6832628476227095E-5</v>
      </c>
      <c r="M10">
        <f>IF(ISBLANK(ADD23D!L13),"##BLANK",ADD23D!L13)</f>
        <v>1.1174212546668769E-5</v>
      </c>
      <c r="N10">
        <f>IF(ISBLANK(ADD23D!M13),"##BLANK",ADD23D!M13)</f>
        <v>2.5664251207729467E-5</v>
      </c>
      <c r="O10">
        <f>IF(ISBLANK(ADD23D!N13),"##BLANK",ADD23D!N13)</f>
        <v>2.8538812785388127E-5</v>
      </c>
      <c r="P10">
        <f>IF(ISBLANK(ADD23D!O13),"##BLANK",ADD23D!O13)</f>
        <v>2.8882861161342173E-5</v>
      </c>
      <c r="Q10">
        <f>IF(ISBLANK(ADD23D!P13),"##BLANK",ADD23D!P13)</f>
        <v>2.1872265966754158E-5</v>
      </c>
      <c r="R10">
        <f>IF(ISBLANK(ADD23D!Q13),"##BLANK",ADD23D!Q13)</f>
        <v>3.0104101926662523E-5</v>
      </c>
      <c r="S10">
        <f>IF(ISBLANK(ADD23D!R13),"##BLANK",ADD23D!R13)</f>
        <v>3.8580246913580246E-5</v>
      </c>
      <c r="T10">
        <f>IF(ISBLANK(ADD23D!S13),"##BLANK",ADD23D!S13)</f>
        <v>3.2552083333333333E-5</v>
      </c>
      <c r="U10">
        <f>IF(ISBLANK(ADD23D!T13),"##BLANK",ADD23D!T13)</f>
        <v>2.7777777777777776E-5</v>
      </c>
      <c r="V10">
        <f>IF(ISBLANK(ADD23D!U13),"##BLANK",ADD23D!U13)</f>
        <v>2.7777777777777776E-5</v>
      </c>
      <c r="W10">
        <f>IF(ISBLANK(ADD23D!V13),"##BLANK",ADD23D!V13)</f>
        <v>2.7777777777777776E-5</v>
      </c>
      <c r="X10">
        <f>IF(ISBLANK(ADD23D!W13),"##BLANK",ADD23D!W13)</f>
        <v>2.7777777777777776E-5</v>
      </c>
      <c r="Y10">
        <f>IF(ISBLANK(ADD23D!X13),"##BLANK",ADD23D!X13)</f>
        <v>2.7777777777777776E-5</v>
      </c>
      <c r="Z10">
        <f>IF(ISBLANK(ADD23D!Y13),"##BLANK",ADD23D!Y13)</f>
        <v>2.7777777777777776E-5</v>
      </c>
      <c r="AA10">
        <f>IF(ISBLANK(ADD23D!Z13),"##BLANK",ADD23D!Z13)</f>
        <v>2.7777777777777776E-5</v>
      </c>
      <c r="AB10">
        <f>IF(ISBLANK(ADD23D!AA13),"##BLANK",ADD23D!AA13)</f>
        <v>2.7777777777777776E-5</v>
      </c>
      <c r="AC10">
        <f>IF(ISBLANK(ADD23D!AB13),"##BLANK",ADD23D!AB13)</f>
        <v>2.7777777777777776E-5</v>
      </c>
      <c r="AD10">
        <f>IF(ISBLANK(ADD23D!AC13),"##BLANK",ADD23D!AC13)</f>
        <v>2.7777777777777776E-5</v>
      </c>
    </row>
    <row r="11" spans="1:30" ht="15.75" customHeight="1">
      <c r="B11" s="363" t="str">
        <f>Dict_ADD23!A9</f>
        <v>ADD23E_01WR_PR24</v>
      </c>
      <c r="C11" s="363" t="str">
        <f>Dict_ADD23!C9</f>
        <v>Outcome performance - ODIs (financial) - Price control allocation - Water resources - Severe water supply interruptions </v>
      </c>
      <c r="D11" s="363" t="str">
        <f>Dict_ADD23!D9</f>
        <v>%</v>
      </c>
      <c r="E11" t="s">
        <v>602</v>
      </c>
      <c r="F11">
        <f>IF(ISBLANK(ADD23E!E$12),"##BLANK",ADD23E!E$12)</f>
        <v>0</v>
      </c>
    </row>
    <row r="12" spans="1:30" ht="15.75" customHeight="1">
      <c r="B12" s="363" t="str">
        <f>Dict_ADD23!A10</f>
        <v>ADD23E_01WNP_PR24</v>
      </c>
      <c r="C12" s="363" t="str">
        <f>Dict_ADD23!C10</f>
        <v>Outcome performance - ODIs (financial) - Price control allocation - Water network plus - Severe water supply interruptions </v>
      </c>
      <c r="D12" s="363" t="str">
        <f>Dict_ADD23!D10</f>
        <v>%</v>
      </c>
      <c r="E12" t="s">
        <v>602</v>
      </c>
      <c r="F12">
        <f>IF(ISBLANK(ADD23E!F$12),"##BLANK",ADD23E!F$12)</f>
        <v>1</v>
      </c>
    </row>
    <row r="13" spans="1:30" ht="15.75" customHeight="1">
      <c r="B13" s="363" t="str">
        <f>Dict_ADD23!A11</f>
        <v>ADD23E_01WWNP_PR24</v>
      </c>
      <c r="C13" s="363" t="str">
        <f>Dict_ADD23!C11</f>
        <v>Outcome performance - ODIs (financial) - Price control allocation - Wastewater network plus - Severe water supply interruptions </v>
      </c>
      <c r="D13" s="363" t="str">
        <f>Dict_ADD23!D11</f>
        <v>%</v>
      </c>
      <c r="E13" t="s">
        <v>602</v>
      </c>
      <c r="F13">
        <f>IF(ISBLANK(ADD23E!G$12),"##BLANK",ADD23E!G$12)</f>
        <v>0</v>
      </c>
    </row>
    <row r="14" spans="1:30" ht="15.75" customHeight="1">
      <c r="B14" s="363" t="str">
        <f>Dict_ADD23!A12</f>
        <v>ADD23E_01BIO_PR24</v>
      </c>
      <c r="C14" s="363" t="str">
        <f>Dict_ADD23!C12</f>
        <v>Outcome performance - ODIs (financial) - Price control allocation - Bioresources - Severe water supply interruptions </v>
      </c>
      <c r="D14" s="363" t="str">
        <f>Dict_ADD23!D12</f>
        <v>%</v>
      </c>
      <c r="E14" t="s">
        <v>602</v>
      </c>
      <c r="F14">
        <f>IF(ISBLANK(ADD23E!H$12),"##BLANK",ADD23E!H$12)</f>
        <v>0</v>
      </c>
    </row>
    <row r="15" spans="1:30" ht="15.75" customHeight="1">
      <c r="B15" s="363" t="str">
        <f>Dict_ADD23!A13</f>
        <v>ADD23E_01RR_PR24</v>
      </c>
      <c r="C15" s="363" t="str">
        <f>Dict_ADD23!C13</f>
        <v>Outcome performance - ODIs (financial) - Price control allocation - Residential retail - Severe water supply interruptions </v>
      </c>
      <c r="D15" s="363" t="str">
        <f>Dict_ADD23!D13</f>
        <v>%</v>
      </c>
      <c r="E15" t="s">
        <v>602</v>
      </c>
      <c r="F15">
        <f>IF(ISBLANK(ADD23E!I$12),"##BLANK",ADD23E!I$12)</f>
        <v>0</v>
      </c>
    </row>
    <row r="16" spans="1:30" ht="15.75" customHeight="1">
      <c r="B16" s="363" t="str">
        <f>Dict_ADD23!A14</f>
        <v>ADD23E_01BR_PR24</v>
      </c>
      <c r="C16" s="363" t="str">
        <f>Dict_ADD23!C14</f>
        <v>Outcome performance - ODIs (financial) - Price control allocation - Business retail - Severe water supply interruptions </v>
      </c>
      <c r="D16" s="363" t="str">
        <f>Dict_ADD23!D14</f>
        <v>%</v>
      </c>
      <c r="E16" t="s">
        <v>602</v>
      </c>
      <c r="F16">
        <f>IF(ISBLANK(ADD23E!J$12),"##BLANK",ADD23E!J$12)</f>
        <v>0</v>
      </c>
    </row>
    <row r="17" spans="2:25" ht="15.75" customHeight="1">
      <c r="B17" s="363" t="str">
        <f>Dict_ADD23!A15</f>
        <v>ADD23E_01AC1_PR24</v>
      </c>
      <c r="C17" s="363" t="str">
        <f>Dict_ADD23!C15</f>
        <v>Outcome performance - ODIs (financial) - Price control allocation - Additional control 1 - Severe water supply interruptions </v>
      </c>
      <c r="D17" s="363" t="str">
        <f>Dict_ADD23!D15</f>
        <v>%</v>
      </c>
      <c r="E17" t="s">
        <v>602</v>
      </c>
      <c r="F17">
        <f>IF(ISBLANK(ADD23E!K$12),"##BLANK",ADD23E!K$12)</f>
        <v>0</v>
      </c>
    </row>
    <row r="18" spans="2:25" ht="15.75" customHeight="1">
      <c r="B18" s="363" t="str">
        <f>Dict_ADD23!A16</f>
        <v>ADD23E_01AC2_PR24</v>
      </c>
      <c r="C18" s="363" t="str">
        <f>Dict_ADD23!C16</f>
        <v>Outcome performance - ODIs (financial) - Price control allocation - Additional control 2 - Severe water supply interruptions </v>
      </c>
      <c r="D18" s="363" t="str">
        <f>Dict_ADD23!D16</f>
        <v>%</v>
      </c>
      <c r="E18" t="s">
        <v>602</v>
      </c>
      <c r="F18">
        <f>IF(ISBLANK(ADD23E!L$12),"##BLANK",ADD23E!L$12)</f>
        <v>0</v>
      </c>
    </row>
    <row r="19" spans="2:25" ht="15.75" customHeight="1">
      <c r="B19" s="363" t="str">
        <f>Dict_ADD23!A17</f>
        <v>ADD23E_01TOT_PR24</v>
      </c>
      <c r="C19" s="363" t="str">
        <f>Dict_ADD23!C17</f>
        <v>Outcome performance - ODIs (financial) - Price control allocation - Total - Severe water supply interruptions </v>
      </c>
      <c r="D19" s="363" t="str">
        <f>Dict_ADD23!D17</f>
        <v>%</v>
      </c>
      <c r="E19" t="s">
        <v>602</v>
      </c>
      <c r="F19">
        <f>IF(ISBLANK(ADD23E!M$12),"##BLANK",ADD23E!M$12)</f>
        <v>1</v>
      </c>
    </row>
    <row r="20" spans="2:25" ht="15.75" customHeight="1">
      <c r="B20" s="363" t="str">
        <f>Dict_ADD23!A18</f>
        <v>ADD23E_01MBE_PR24</v>
      </c>
      <c r="C20" s="363" t="str">
        <f>Dict_ADD23!C18</f>
        <v>Outcome performance - ODIs (financial) - Marginal benefits (£m) - Severe water supply interruptions </v>
      </c>
      <c r="D20" s="363" t="str">
        <f>Dict_ADD23!D18</f>
        <v>£m</v>
      </c>
      <c r="E20" t="s">
        <v>602</v>
      </c>
      <c r="F20" t="str">
        <f>IF(ISBLANK(ADD23E!O$12),"##BLANK",ADD23E!O$12)</f>
        <v>##BLANK</v>
      </c>
    </row>
    <row r="21" spans="2:25" ht="15.75" customHeight="1">
      <c r="B21" s="363" t="str">
        <f>Dict_ADD23!A19</f>
        <v>ADD23E_01BSF_PR24</v>
      </c>
      <c r="C21" s="363" t="str">
        <f>Dict_ADD23!C19</f>
        <v>Outcome performance - ODIs (financial) - Benefit sharing factor (%) - Severe water supply interruptions </v>
      </c>
      <c r="D21" s="363" t="str">
        <f>Dict_ADD23!D19</f>
        <v>%</v>
      </c>
      <c r="E21" t="s">
        <v>602</v>
      </c>
      <c r="F21">
        <f>IF(ISBLANK(ADD23E!P$12),"##BLANK",ADD23E!P$12)</f>
        <v>0.7</v>
      </c>
    </row>
    <row r="22" spans="2:25" ht="15.75" customHeight="1">
      <c r="B22" s="363" t="str">
        <f>Dict_ADD23!A20</f>
        <v>ADD23E_01SOR_PR24</v>
      </c>
      <c r="C22" s="363" t="str">
        <f>Dict_ADD23!C20</f>
        <v>Outcome performance - ODIs (financial) - Standard outperformance rate (£m) - Severe water supply interruptions </v>
      </c>
      <c r="D22" s="363" t="str">
        <f>Dict_ADD23!D20</f>
        <v>£m</v>
      </c>
      <c r="E22" t="s">
        <v>602</v>
      </c>
      <c r="F22">
        <f>IF(ISBLANK(ADD23E!Q$12),"##BLANK",ADD23E!Q$12)</f>
        <v>0</v>
      </c>
    </row>
    <row r="23" spans="2:25" ht="15.75" customHeight="1">
      <c r="B23" s="363" t="str">
        <f>Dict_ADD23!A21</f>
        <v>ADD23E_01SUR_PR24</v>
      </c>
      <c r="C23" s="363" t="str">
        <f>Dict_ADD23!C21</f>
        <v>Outcome performance - ODIs (financial) - Standard underperformance rate (£m) - Severe water supply interruptions </v>
      </c>
      <c r="D23" s="363" t="str">
        <f>Dict_ADD23!D21</f>
        <v>£m</v>
      </c>
      <c r="E23" t="s">
        <v>602</v>
      </c>
      <c r="F23">
        <f>IF(ISBLANK(ADD23E!R$12),"##BLANK",ADD23E!R$12)</f>
        <v>0</v>
      </c>
    </row>
    <row r="24" spans="2:25" ht="15.75" customHeight="1">
      <c r="B24" s="363" t="str">
        <f>Dict_ADD23!A22</f>
        <v>ADD23E_01EOT_PR24</v>
      </c>
      <c r="C24" s="363" t="str">
        <f>Dict_ADD23!C22</f>
        <v>Outcome performance - ODIs (financial) - Enhanced outperformance thresholds (where relevant) - Severe water supply interruptions </v>
      </c>
      <c r="D24" s="363" t="str">
        <f>Dict_ADD23!D22</f>
        <v>Number</v>
      </c>
      <c r="E24" t="s">
        <v>602</v>
      </c>
      <c r="U24" t="str">
        <f>IF(ISBLANK(ADD23E!S$12),"##BLANK",ADD23E!S$12)</f>
        <v>##BLANK</v>
      </c>
      <c r="V24" t="str">
        <f>IF(ISBLANK(ADD23E!T$12),"##BLANK",ADD23E!T$12)</f>
        <v>##BLANK</v>
      </c>
      <c r="W24" t="str">
        <f>IF(ISBLANK(ADD23E!U$12),"##BLANK",ADD23E!U$12)</f>
        <v>##BLANK</v>
      </c>
      <c r="X24" t="str">
        <f>IF(ISBLANK(ADD23E!V$12),"##BLANK",ADD23E!V$12)</f>
        <v>##BLANK</v>
      </c>
      <c r="Y24" t="str">
        <f>IF(ISBLANK(ADD23E!W$12),"##BLANK",ADD23E!W$12)</f>
        <v>##BLANK</v>
      </c>
    </row>
    <row r="25" spans="2:25" ht="15.75" customHeight="1">
      <c r="B25" s="363" t="str">
        <f>Dict_ADD23!A23</f>
        <v>ADD23E_01ODITY_PR24</v>
      </c>
      <c r="C25" s="363" t="str">
        <f>Dict_ADD23!C23</f>
        <v>Outcome performance - ODIs (financial) - ODI type - Severe water supply interruptions </v>
      </c>
      <c r="D25" s="363" t="str">
        <f>Dict_ADD23!D23</f>
        <v>Text</v>
      </c>
      <c r="E25" t="s">
        <v>602</v>
      </c>
      <c r="F25" t="str">
        <f>IF(ISBLANK(ADD23E!Y$12),"##BLANK",ADD23E!Y$12)</f>
        <v>Outperformance and underperformance payments</v>
      </c>
    </row>
    <row r="26" spans="2:25" ht="15.75" customHeight="1">
      <c r="B26" s="363" t="str">
        <f>Dict_ADD23!A24</f>
        <v>ADD23E_01ODIF_PR24</v>
      </c>
      <c r="C26" s="363" t="str">
        <f>Dict_ADD23!C24</f>
        <v>Outcome performance - ODIs (financial) - ODI form - Severe water supply interruptions </v>
      </c>
      <c r="D26" s="363" t="str">
        <f>Dict_ADD23!D24</f>
        <v>Text</v>
      </c>
      <c r="E26" t="s">
        <v>602</v>
      </c>
      <c r="F26" t="str">
        <f>IF(ISBLANK(ADD23E!Z$12),"##BLANK",ADD23E!Z$12)</f>
        <v>Revenue</v>
      </c>
    </row>
    <row r="27" spans="2:25" ht="15.75" customHeight="1">
      <c r="B27" s="363" t="str">
        <f>Dict_ADD23!A25</f>
        <v>ADD23E_01ODITI_PR24</v>
      </c>
      <c r="C27" s="363" t="str">
        <f>Dict_ADD23!C25</f>
        <v>Outcome performance - ODIs (financial) - ODI timing - Severe water supply interruptions </v>
      </c>
      <c r="D27" s="363" t="str">
        <f>Dict_ADD23!D25</f>
        <v>Text</v>
      </c>
      <c r="E27" t="s">
        <v>602</v>
      </c>
      <c r="F27" t="str">
        <f>IF(ISBLANK(ADD23E!AA$12),"##BLANK",ADD23E!AA$12)</f>
        <v>In-period</v>
      </c>
    </row>
    <row r="28" spans="2:25" ht="15.75" customHeight="1">
      <c r="B28" s="363" t="str">
        <f>Dict_ADD23!A26</f>
        <v>ADD23E_01DP_PR24</v>
      </c>
      <c r="C28" s="363" t="str">
        <f>Dict_ADD23!C26</f>
        <v>Outcome performance - ODIs (financial) - Decimal places - Severe water supply interruptions </v>
      </c>
      <c r="D28" s="363" t="str">
        <f>Dict_ADD23!D26</f>
        <v>Number</v>
      </c>
      <c r="E28" t="s">
        <v>602</v>
      </c>
      <c r="F28">
        <f>IF(ISBLANK(ADD23E!AB$12),"##BLANK",ADD23E!AB$12)</f>
        <v>0</v>
      </c>
    </row>
    <row r="29" spans="2:25" ht="15.75" customHeight="1">
      <c r="B29" s="363" t="str">
        <f>Dict_ADD23!A27</f>
        <v>ADD23E_01DIR_PR24</v>
      </c>
      <c r="C29" s="363" t="str">
        <f>Dict_ADD23!C27</f>
        <v>Outcome performance - ODIs (financial) - Direction of improving performance - Severe water supply interruptions </v>
      </c>
      <c r="D29" s="363" t="str">
        <f>Dict_ADD23!D27</f>
        <v>Text</v>
      </c>
      <c r="E29" t="s">
        <v>602</v>
      </c>
      <c r="F29" t="str">
        <f>IF(ISBLANK(ADD23E!AC$12),"##BLANK",ADD23E!AC$12)</f>
        <v>Down</v>
      </c>
    </row>
    <row r="30" spans="2:25" ht="15.75" customHeight="1">
      <c r="B30" s="363" t="str">
        <f>Dict_ADD23!A28</f>
        <v>ADD23E_01TYPE_PR24</v>
      </c>
      <c r="C30" s="363" t="str">
        <f>Dict_ADD23!C28</f>
        <v>Outcome performance - ODIs (financial) - Common or bespoke PC - Severe water supply interruptions </v>
      </c>
      <c r="D30" s="363" t="str">
        <f>Dict_ADD23!D28</f>
        <v>Text</v>
      </c>
      <c r="E30" t="s">
        <v>602</v>
      </c>
      <c r="F30" t="str">
        <f>IF(ISBLANK(ADD23E!AD$12),"##BLANK",ADD23E!AD$12)</f>
        <v>Common</v>
      </c>
    </row>
  </sheetData>
  <conditionalFormatting sqref="B4:C30">
    <cfRule type="duplicateValues" dxfId="0" priority="309"/>
  </conditionalFormatting>
  <pageMargins left="0.70866141732283472" right="0.70866141732283472" top="0.74803149606299213" bottom="0.74803149606299213" header="0.31496062992125978" footer="0.31496062992125978"/>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
    <pageSetUpPr fitToPage="1"/>
  </sheetPr>
  <dimension ref="A3:C20"/>
  <sheetViews>
    <sheetView workbookViewId="0">
      <selection activeCell="C25" sqref="C25"/>
    </sheetView>
  </sheetViews>
  <sheetFormatPr defaultColWidth="9" defaultRowHeight="20.25" customHeight="1"/>
  <cols>
    <col min="1" max="1" width="1.625" customWidth="1"/>
    <col min="2" max="2" width="18.625" customWidth="1"/>
    <col min="3" max="3" width="146" customWidth="1"/>
    <col min="4" max="4" width="12.125" customWidth="1"/>
  </cols>
  <sheetData>
    <row r="3" spans="1:3" ht="20.25" customHeight="1">
      <c r="B3" s="435" t="s">
        <v>3</v>
      </c>
      <c r="C3" s="456"/>
    </row>
    <row r="4" spans="1:3" ht="20.25" customHeight="1" thickBot="1">
      <c r="B4" s="153"/>
      <c r="C4" s="153"/>
    </row>
    <row r="5" spans="1:3" ht="20.25" customHeight="1" thickBot="1">
      <c r="A5" s="1"/>
      <c r="B5" s="154" t="s">
        <v>4</v>
      </c>
      <c r="C5" s="70" t="s">
        <v>5</v>
      </c>
    </row>
    <row r="7" spans="1:3" ht="20.25" customHeight="1" thickBot="1"/>
    <row r="8" spans="1:3" ht="20.25" customHeight="1" thickBot="1">
      <c r="A8" s="155"/>
      <c r="B8" s="160" t="s">
        <v>6</v>
      </c>
      <c r="C8" s="260" t="s">
        <v>7</v>
      </c>
    </row>
    <row r="9" spans="1:3" ht="20.25" customHeight="1">
      <c r="A9" s="156"/>
      <c r="B9" s="157" t="s">
        <v>8</v>
      </c>
      <c r="C9" s="261" t="s">
        <v>9</v>
      </c>
    </row>
    <row r="10" spans="1:3" ht="20.25" customHeight="1">
      <c r="A10" s="156"/>
      <c r="B10" s="158" t="s">
        <v>10</v>
      </c>
      <c r="C10" s="262" t="s">
        <v>11</v>
      </c>
    </row>
    <row r="11" spans="1:3" ht="20.25" customHeight="1">
      <c r="A11" s="156"/>
      <c r="B11" s="158" t="s">
        <v>12</v>
      </c>
      <c r="C11" s="262" t="s">
        <v>13</v>
      </c>
    </row>
    <row r="12" spans="1:3" ht="20.25" customHeight="1">
      <c r="A12" s="156"/>
      <c r="B12" s="158" t="s">
        <v>14</v>
      </c>
      <c r="C12" s="262" t="s">
        <v>15</v>
      </c>
    </row>
    <row r="13" spans="1:3" ht="20.25" customHeight="1" thickBot="1">
      <c r="A13" s="156"/>
      <c r="B13" s="159" t="s">
        <v>16</v>
      </c>
      <c r="C13" s="263" t="s">
        <v>17</v>
      </c>
    </row>
    <row r="14" spans="1:3" ht="20.25" customHeight="1" thickBot="1">
      <c r="A14" s="156"/>
      <c r="B14" s="354"/>
      <c r="C14" s="354"/>
    </row>
    <row r="15" spans="1:3" ht="20.25" customHeight="1" thickBot="1">
      <c r="A15" s="327"/>
      <c r="B15" s="328" t="s">
        <v>18</v>
      </c>
      <c r="C15" s="329" t="s">
        <v>7</v>
      </c>
    </row>
    <row r="16" spans="1:3" ht="20.25" customHeight="1">
      <c r="A16" s="156"/>
      <c r="B16" s="157" t="s">
        <v>19</v>
      </c>
      <c r="C16" s="261" t="s">
        <v>20</v>
      </c>
    </row>
    <row r="17" spans="1:3" ht="20.25" customHeight="1">
      <c r="A17" s="156"/>
      <c r="B17" s="158" t="s">
        <v>21</v>
      </c>
      <c r="C17" s="262" t="s">
        <v>20</v>
      </c>
    </row>
    <row r="18" spans="1:3" ht="20.25" customHeight="1">
      <c r="A18" s="156"/>
      <c r="B18" s="158" t="s">
        <v>22</v>
      </c>
      <c r="C18" s="262" t="s">
        <v>23</v>
      </c>
    </row>
    <row r="19" spans="1:3" ht="20.25" customHeight="1">
      <c r="A19" s="156"/>
      <c r="B19" s="158" t="s">
        <v>24</v>
      </c>
      <c r="C19" s="262" t="s">
        <v>25</v>
      </c>
    </row>
    <row r="20" spans="1:3" ht="20.25" customHeight="1" thickBot="1">
      <c r="A20" s="156"/>
      <c r="B20" s="159" t="s">
        <v>26</v>
      </c>
      <c r="C20" s="263" t="s">
        <v>27</v>
      </c>
    </row>
  </sheetData>
  <mergeCells count="1">
    <mergeCell ref="B3:C3"/>
  </mergeCells>
  <pageMargins left="0.23622047244094491" right="0.23622047244094491" top="0.74803149606299213" bottom="0.74803149606299213" header="0.31496062992125978" footer="0.31496062992125978"/>
  <pageSetup paperSize="9" scale="34" fitToHeight="2"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F48BE6CE-33F8-44E3-914B-70F3FDD8DBAC}">
          <x14:formula1>
            <xm:f>Lists!$B$5:$B$24</xm:f>
          </x14:formula1>
          <xm:sqref>B5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48"/>
  <dimension ref="A1:B1"/>
  <sheetViews>
    <sheetView workbookViewId="0">
      <selection activeCell="Q40" sqref="Q40"/>
    </sheetView>
  </sheetViews>
  <sheetFormatPr defaultRowHeight="14.25"/>
  <sheetData>
    <row r="1" spans="1:2">
      <c r="A1" t="s">
        <v>603</v>
      </c>
      <c r="B1" t="s">
        <v>604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
  <dimension ref="A1:F60"/>
  <sheetViews>
    <sheetView workbookViewId="0">
      <selection activeCell="L13" sqref="L13"/>
    </sheetView>
  </sheetViews>
  <sheetFormatPr defaultColWidth="9" defaultRowHeight="20.25" customHeight="1"/>
  <cols>
    <col min="1" max="1" width="1.625" customWidth="1"/>
    <col min="2" max="2" width="38.125" customWidth="1"/>
    <col min="3" max="3" width="34.875" customWidth="1"/>
    <col min="4" max="4" width="10.125" customWidth="1"/>
    <col min="5" max="5" width="14.625" customWidth="1"/>
  </cols>
  <sheetData>
    <row r="1" spans="1:6" ht="20.25" customHeight="1">
      <c r="A1" s="134"/>
      <c r="B1" s="134"/>
      <c r="C1" s="134"/>
      <c r="D1" s="134"/>
      <c r="E1" s="134"/>
      <c r="F1" s="134"/>
    </row>
    <row r="2" spans="1:6" ht="20.25" customHeight="1">
      <c r="B2" s="133" t="s">
        <v>28</v>
      </c>
      <c r="C2" s="133"/>
      <c r="D2" s="133"/>
      <c r="E2" s="133"/>
      <c r="F2" s="133"/>
    </row>
    <row r="3" spans="1:6" ht="20.25" customHeight="1" thickBot="1">
      <c r="A3" s="134"/>
      <c r="B3" s="135"/>
      <c r="C3" s="135"/>
      <c r="D3" s="134"/>
      <c r="E3" s="134"/>
      <c r="F3" s="134"/>
    </row>
    <row r="4" spans="1:6" ht="20.25" customHeight="1" thickBot="1">
      <c r="A4" s="1"/>
      <c r="B4" s="136" t="s">
        <v>29</v>
      </c>
      <c r="C4" s="137" t="s">
        <v>30</v>
      </c>
      <c r="D4" s="137" t="s">
        <v>31</v>
      </c>
      <c r="E4" s="138" t="s">
        <v>32</v>
      </c>
      <c r="F4" s="1"/>
    </row>
    <row r="5" spans="1:6" ht="20.25" customHeight="1">
      <c r="A5" s="139"/>
      <c r="B5" s="140"/>
      <c r="C5" s="141" t="s">
        <v>33</v>
      </c>
      <c r="D5" s="141" t="s">
        <v>34</v>
      </c>
      <c r="E5" s="142" t="s">
        <v>35</v>
      </c>
      <c r="F5" s="139"/>
    </row>
    <row r="6" spans="1:6" ht="20.25" customHeight="1">
      <c r="A6" s="139"/>
      <c r="B6" s="143" t="s">
        <v>4</v>
      </c>
      <c r="C6" s="144" t="s">
        <v>4</v>
      </c>
      <c r="D6" s="144" t="s">
        <v>36</v>
      </c>
      <c r="E6" s="145" t="s">
        <v>37</v>
      </c>
      <c r="F6" s="139"/>
    </row>
    <row r="7" spans="1:6" ht="20.25" customHeight="1">
      <c r="A7" s="139"/>
      <c r="B7" s="143" t="s">
        <v>38</v>
      </c>
      <c r="C7" s="144" t="s">
        <v>39</v>
      </c>
      <c r="D7" s="144" t="s">
        <v>40</v>
      </c>
      <c r="E7" s="145" t="s">
        <v>35</v>
      </c>
      <c r="F7" s="139"/>
    </row>
    <row r="8" spans="1:6" ht="20.25" customHeight="1">
      <c r="A8" s="139"/>
      <c r="B8" s="143" t="s">
        <v>41</v>
      </c>
      <c r="C8" s="144" t="s">
        <v>42</v>
      </c>
      <c r="D8" s="144" t="s">
        <v>43</v>
      </c>
      <c r="E8" s="145" t="s">
        <v>37</v>
      </c>
      <c r="F8" s="139"/>
    </row>
    <row r="9" spans="1:6" ht="20.25" customHeight="1">
      <c r="A9" s="139"/>
      <c r="B9" s="143" t="s">
        <v>44</v>
      </c>
      <c r="C9" s="144" t="s">
        <v>45</v>
      </c>
      <c r="D9" s="144" t="s">
        <v>46</v>
      </c>
      <c r="E9" s="145" t="s">
        <v>35</v>
      </c>
      <c r="F9" s="139"/>
    </row>
    <row r="10" spans="1:6" ht="20.25" customHeight="1">
      <c r="A10" s="139"/>
      <c r="B10" s="143" t="s">
        <v>47</v>
      </c>
      <c r="C10" s="144" t="s">
        <v>48</v>
      </c>
      <c r="D10" s="144" t="s">
        <v>49</v>
      </c>
      <c r="E10" s="145" t="s">
        <v>35</v>
      </c>
      <c r="F10" s="139"/>
    </row>
    <row r="11" spans="1:6" ht="20.25" customHeight="1">
      <c r="A11" s="139"/>
      <c r="B11" s="143" t="s">
        <v>50</v>
      </c>
      <c r="C11" s="144" t="s">
        <v>51</v>
      </c>
      <c r="D11" s="144" t="s">
        <v>52</v>
      </c>
      <c r="E11" s="145" t="s">
        <v>35</v>
      </c>
      <c r="F11" s="139"/>
    </row>
    <row r="12" spans="1:6" ht="20.25" customHeight="1">
      <c r="A12" s="139"/>
      <c r="B12" s="143" t="s">
        <v>53</v>
      </c>
      <c r="C12" s="144" t="s">
        <v>54</v>
      </c>
      <c r="D12" s="144" t="s">
        <v>55</v>
      </c>
      <c r="E12" s="145" t="s">
        <v>37</v>
      </c>
      <c r="F12" s="139"/>
    </row>
    <row r="13" spans="1:6" ht="20.25" customHeight="1">
      <c r="A13" s="139"/>
      <c r="B13" s="143" t="s">
        <v>56</v>
      </c>
      <c r="C13" s="144" t="s">
        <v>57</v>
      </c>
      <c r="D13" s="144" t="s">
        <v>58</v>
      </c>
      <c r="E13" s="145" t="s">
        <v>35</v>
      </c>
      <c r="F13" s="139"/>
    </row>
    <row r="14" spans="1:6" ht="20.25" customHeight="1">
      <c r="A14" s="139"/>
      <c r="B14" s="143" t="s">
        <v>59</v>
      </c>
      <c r="C14" s="144" t="s">
        <v>60</v>
      </c>
      <c r="D14" s="144" t="s">
        <v>61</v>
      </c>
      <c r="E14" s="145" t="s">
        <v>37</v>
      </c>
      <c r="F14" s="139"/>
    </row>
    <row r="15" spans="1:6" ht="20.25" customHeight="1">
      <c r="A15" s="139"/>
      <c r="B15" s="143" t="s">
        <v>62</v>
      </c>
      <c r="C15" s="144" t="s">
        <v>63</v>
      </c>
      <c r="D15" s="144" t="s">
        <v>64</v>
      </c>
      <c r="E15" s="145" t="s">
        <v>37</v>
      </c>
      <c r="F15" s="139"/>
    </row>
    <row r="16" spans="1:6" ht="20.25" customHeight="1">
      <c r="A16" s="139"/>
      <c r="B16" s="143" t="s">
        <v>65</v>
      </c>
      <c r="C16" s="144" t="s">
        <v>66</v>
      </c>
      <c r="D16" s="144" t="s">
        <v>67</v>
      </c>
      <c r="E16" s="145" t="s">
        <v>35</v>
      </c>
      <c r="F16" s="139"/>
    </row>
    <row r="17" spans="1:6" ht="20.25" customHeight="1">
      <c r="A17" s="139"/>
      <c r="B17" s="143" t="s">
        <v>68</v>
      </c>
      <c r="C17" s="144" t="s">
        <v>69</v>
      </c>
      <c r="D17" s="144" t="s">
        <v>70</v>
      </c>
      <c r="E17" s="145" t="s">
        <v>35</v>
      </c>
      <c r="F17" s="139"/>
    </row>
    <row r="18" spans="1:6" ht="20.25" customHeight="1">
      <c r="A18" s="139"/>
      <c r="B18" s="143" t="s">
        <v>71</v>
      </c>
      <c r="C18" s="144" t="s">
        <v>72</v>
      </c>
      <c r="D18" s="144" t="s">
        <v>73</v>
      </c>
      <c r="E18" s="145" t="s">
        <v>35</v>
      </c>
      <c r="F18" s="139"/>
    </row>
    <row r="19" spans="1:6" ht="20.25" customHeight="1">
      <c r="A19" s="139"/>
      <c r="B19" s="143" t="s">
        <v>74</v>
      </c>
      <c r="C19" s="144" t="s">
        <v>75</v>
      </c>
      <c r="D19" s="144" t="s">
        <v>76</v>
      </c>
      <c r="E19" s="145" t="s">
        <v>37</v>
      </c>
      <c r="F19" s="139"/>
    </row>
    <row r="20" spans="1:6" ht="20.25" customHeight="1">
      <c r="A20" s="139"/>
      <c r="B20" s="143" t="s">
        <v>77</v>
      </c>
      <c r="C20" s="144" t="s">
        <v>77</v>
      </c>
      <c r="D20" s="144" t="s">
        <v>78</v>
      </c>
      <c r="E20" s="145" t="s">
        <v>35</v>
      </c>
      <c r="F20" s="139"/>
    </row>
    <row r="21" spans="1:6" ht="20.25" customHeight="1">
      <c r="A21" s="139"/>
      <c r="B21" s="143" t="s">
        <v>79</v>
      </c>
      <c r="C21" s="144" t="s">
        <v>80</v>
      </c>
      <c r="D21" s="144" t="s">
        <v>81</v>
      </c>
      <c r="E21" s="145" t="s">
        <v>35</v>
      </c>
      <c r="F21" s="139"/>
    </row>
    <row r="22" spans="1:6" ht="20.25" customHeight="1">
      <c r="A22" s="139"/>
      <c r="B22" s="143" t="s">
        <v>82</v>
      </c>
      <c r="C22" s="144" t="s">
        <v>83</v>
      </c>
      <c r="D22" s="144" t="s">
        <v>84</v>
      </c>
      <c r="E22" s="145" t="s">
        <v>35</v>
      </c>
      <c r="F22" s="139"/>
    </row>
    <row r="23" spans="1:6" ht="20.25" customHeight="1">
      <c r="A23" s="139"/>
      <c r="B23" s="143" t="s">
        <v>85</v>
      </c>
      <c r="C23" s="144" t="s">
        <v>86</v>
      </c>
      <c r="D23" s="144" t="s">
        <v>87</v>
      </c>
      <c r="E23" s="145" t="s">
        <v>35</v>
      </c>
      <c r="F23" s="139"/>
    </row>
    <row r="24" spans="1:6" ht="20.25" customHeight="1" thickBot="1">
      <c r="A24" s="139"/>
      <c r="B24" s="146" t="s">
        <v>88</v>
      </c>
      <c r="C24" s="147" t="s">
        <v>89</v>
      </c>
      <c r="D24" s="147" t="s">
        <v>90</v>
      </c>
      <c r="E24" s="148" t="s">
        <v>35</v>
      </c>
      <c r="F24" s="139"/>
    </row>
    <row r="25" spans="1:6" ht="20.25" customHeight="1">
      <c r="A25" s="139"/>
      <c r="B25" s="139"/>
      <c r="C25" s="139"/>
      <c r="D25" s="139"/>
      <c r="E25" s="139"/>
      <c r="F25" s="139"/>
    </row>
    <row r="26" spans="1:6" ht="20.25" customHeight="1">
      <c r="B26" s="139"/>
      <c r="C26" s="139"/>
      <c r="D26" s="139"/>
      <c r="E26" s="139"/>
    </row>
    <row r="33" spans="2:5" ht="20.25" customHeight="1">
      <c r="B33" s="149" t="s">
        <v>91</v>
      </c>
      <c r="C33" s="265"/>
      <c r="D33" s="265"/>
      <c r="E33" s="150"/>
    </row>
    <row r="34" spans="2:5" ht="20.25" customHeight="1">
      <c r="B34" s="266"/>
      <c r="E34" s="151"/>
    </row>
    <row r="35" spans="2:5" ht="20.25" customHeight="1">
      <c r="B35" s="266" t="s">
        <v>92</v>
      </c>
      <c r="E35" s="151"/>
    </row>
    <row r="36" spans="2:5" ht="20.25" customHeight="1">
      <c r="B36" s="266" t="s">
        <v>93</v>
      </c>
      <c r="E36" s="151"/>
    </row>
    <row r="37" spans="2:5" ht="20.25" customHeight="1">
      <c r="B37" s="267" t="s">
        <v>94</v>
      </c>
      <c r="C37" s="268"/>
      <c r="D37" s="268"/>
      <c r="E37" s="269"/>
    </row>
    <row r="59" spans="2:2" ht="20.25" customHeight="1" thickBot="1"/>
    <row r="60" spans="2:2" ht="20.25" customHeight="1" thickBot="1">
      <c r="B60" s="152" t="str">
        <f>INDEX(Lists!D5:D32,MATCH(Validation!B5,Lists!C5:C32,0))</f>
        <v>AFW</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
    <tabColor theme="1"/>
    <pageSetUpPr fitToPage="1"/>
  </sheetPr>
  <dimension ref="A1"/>
  <sheetViews>
    <sheetView workbookViewId="0"/>
  </sheetViews>
  <sheetFormatPr defaultColWidth="9" defaultRowHeight="20.25" customHeight="1"/>
  <sheetData/>
  <pageMargins left="0.70866141732283472" right="0.70866141732283472" top="0.74803149606299213" bottom="0.74803149606299213" header="0.31496062992125978" footer="0.31496062992125978"/>
  <pageSetup paperSize="8" fitToHeight="0" orientation="portrait"/>
  <headerFooter>
    <oddHeader>&amp;L&amp;F&amp;CSheet: &amp;A&amp;ROFFICIAL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
    <tabColor rgb="FF0070C0"/>
  </sheetPr>
  <dimension ref="A1:BM21"/>
  <sheetViews>
    <sheetView topLeftCell="A8" zoomScale="60" zoomScaleNormal="60" workbookViewId="0">
      <selection activeCell="E20" sqref="E20"/>
    </sheetView>
  </sheetViews>
  <sheetFormatPr defaultColWidth="23.5" defaultRowHeight="57.75" customHeight="1"/>
  <cols>
    <col min="1" max="1" width="10.875" style="32" customWidth="1"/>
    <col min="2" max="2" width="51.125" style="32" customWidth="1"/>
    <col min="3" max="4" width="20.875" style="32" customWidth="1"/>
    <col min="5" max="5" width="19.5" style="32" customWidth="1"/>
    <col min="6" max="6" width="7.125" style="32" customWidth="1"/>
    <col min="7" max="30" width="13.875" style="32" customWidth="1"/>
    <col min="31" max="31" width="2.625" style="32" customWidth="1"/>
    <col min="32" max="32" width="12.5" style="32" customWidth="1"/>
    <col min="33" max="33" width="2.625" style="32" customWidth="1"/>
    <col min="34" max="34" width="13" style="32" customWidth="1"/>
    <col min="35" max="36" width="5.25" style="32" customWidth="1"/>
    <col min="37" max="37" width="41.75" style="32" customWidth="1"/>
    <col min="38" max="38" width="15.75" style="32" customWidth="1"/>
    <col min="39" max="39" width="20.375" style="32" customWidth="1"/>
    <col min="40" max="40" width="17.875" style="32" customWidth="1"/>
    <col min="41" max="41" width="6.875" style="32" customWidth="1"/>
    <col min="42" max="65" width="20.875" style="32" customWidth="1"/>
    <col min="66" max="66" width="23.5" style="32" customWidth="1"/>
    <col min="67" max="16384" width="23.5" style="32"/>
  </cols>
  <sheetData>
    <row r="1" spans="1:65" ht="31.5" customHeight="1">
      <c r="A1" s="44"/>
      <c r="B1" s="206" t="s">
        <v>95</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row>
    <row r="2" spans="1:65" ht="30" customHeight="1">
      <c r="A2" s="44"/>
      <c r="B2" s="225" t="str">
        <f ca="1">INDIRECT("Validation!B5")</f>
        <v>Affinity Water</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39" t="s">
        <v>96</v>
      </c>
      <c r="AL2" s="457"/>
      <c r="AM2" s="457"/>
      <c r="AN2" s="457"/>
      <c r="AO2" s="457"/>
      <c r="AP2" s="457"/>
      <c r="AR2" s="44"/>
      <c r="AS2" s="44"/>
      <c r="AT2" s="44"/>
      <c r="AU2" s="44"/>
      <c r="AV2" s="44"/>
      <c r="AW2" s="44"/>
      <c r="AX2" s="44"/>
      <c r="AY2" s="44"/>
      <c r="AZ2" s="44"/>
      <c r="BA2" s="44"/>
      <c r="BB2" s="44"/>
      <c r="BC2" s="44"/>
      <c r="BD2" s="44"/>
      <c r="BE2" s="44"/>
      <c r="BF2" s="44"/>
      <c r="BG2" s="44"/>
      <c r="BH2" s="44"/>
      <c r="BI2" s="44"/>
      <c r="BJ2" s="44"/>
      <c r="BK2" s="44"/>
      <c r="BL2" s="44"/>
      <c r="BM2" s="44"/>
    </row>
    <row r="3" spans="1:65" ht="25.5" customHeight="1">
      <c r="A3" s="44"/>
      <c r="B3" s="72"/>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row>
    <row r="4" spans="1:65" ht="57.75" customHeight="1">
      <c r="A4" s="44"/>
      <c r="B4" s="440" t="s">
        <v>9</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4"/>
      <c r="AJ4" s="245"/>
      <c r="AK4" s="3" t="str">
        <f>B4</f>
        <v>Overall outcome performance - Bespoke performance commitments</v>
      </c>
      <c r="AL4" s="3"/>
      <c r="AM4" s="3"/>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thickBot="1">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row>
    <row r="6" spans="1:65" ht="21.75" customHeight="1">
      <c r="A6" s="44"/>
      <c r="B6" s="437" t="s">
        <v>97</v>
      </c>
      <c r="C6" s="441" t="s">
        <v>98</v>
      </c>
      <c r="D6" s="441" t="s">
        <v>99</v>
      </c>
      <c r="E6" s="438" t="s">
        <v>100</v>
      </c>
      <c r="F6" s="438" t="s">
        <v>101</v>
      </c>
      <c r="G6" s="442" t="s">
        <v>102</v>
      </c>
      <c r="H6" s="458"/>
      <c r="I6" s="458"/>
      <c r="J6" s="458"/>
      <c r="K6" s="458"/>
      <c r="L6" s="458"/>
      <c r="M6" s="458"/>
      <c r="N6" s="458"/>
      <c r="O6" s="458"/>
      <c r="P6" s="458"/>
      <c r="Q6" s="458"/>
      <c r="R6" s="458"/>
      <c r="S6" s="458"/>
      <c r="T6" s="458"/>
      <c r="U6" s="458"/>
      <c r="V6" s="458"/>
      <c r="W6" s="458"/>
      <c r="X6" s="458"/>
      <c r="Y6" s="458"/>
      <c r="Z6" s="458"/>
      <c r="AA6" s="458"/>
      <c r="AB6" s="458"/>
      <c r="AC6" s="458"/>
      <c r="AD6" s="459"/>
      <c r="AE6" s="85"/>
      <c r="AF6" s="436" t="s">
        <v>103</v>
      </c>
      <c r="AG6" s="85"/>
      <c r="AH6" s="436" t="s">
        <v>104</v>
      </c>
      <c r="AI6" s="85"/>
      <c r="AJ6" s="85"/>
      <c r="AK6" s="437" t="s">
        <v>97</v>
      </c>
      <c r="AL6" s="441" t="s">
        <v>98</v>
      </c>
      <c r="AM6" s="438" t="s">
        <v>99</v>
      </c>
      <c r="AN6" s="443" t="s">
        <v>100</v>
      </c>
      <c r="AO6" s="441" t="s">
        <v>101</v>
      </c>
      <c r="AP6" s="442" t="s">
        <v>102</v>
      </c>
      <c r="AQ6" s="458"/>
      <c r="AR6" s="458"/>
      <c r="AS6" s="458"/>
      <c r="AT6" s="458"/>
      <c r="AU6" s="458"/>
      <c r="AV6" s="458"/>
      <c r="AW6" s="458"/>
      <c r="AX6" s="458"/>
      <c r="AY6" s="458"/>
      <c r="AZ6" s="458"/>
      <c r="BA6" s="458"/>
      <c r="BB6" s="458"/>
      <c r="BC6" s="458"/>
      <c r="BD6" s="458"/>
      <c r="BE6" s="458"/>
      <c r="BF6" s="458"/>
      <c r="BG6" s="458"/>
      <c r="BH6" s="458"/>
      <c r="BI6" s="458"/>
      <c r="BJ6" s="458"/>
      <c r="BK6" s="458"/>
      <c r="BL6" s="458"/>
      <c r="BM6" s="459"/>
    </row>
    <row r="7" spans="1:65" ht="21.75" customHeight="1" thickBot="1">
      <c r="A7" s="44"/>
      <c r="B7" s="460"/>
      <c r="C7" s="461"/>
      <c r="D7" s="461"/>
      <c r="E7" s="462"/>
      <c r="F7" s="462"/>
      <c r="G7" s="86" t="s">
        <v>105</v>
      </c>
      <c r="H7" s="86" t="s">
        <v>106</v>
      </c>
      <c r="I7" s="86" t="s">
        <v>107</v>
      </c>
      <c r="J7" s="86" t="s">
        <v>108</v>
      </c>
      <c r="K7" s="86" t="s">
        <v>109</v>
      </c>
      <c r="L7" s="86" t="s">
        <v>110</v>
      </c>
      <c r="M7" s="86" t="s">
        <v>111</v>
      </c>
      <c r="N7" s="86" t="s">
        <v>112</v>
      </c>
      <c r="O7" s="86" t="s">
        <v>113</v>
      </c>
      <c r="P7" s="86" t="s">
        <v>114</v>
      </c>
      <c r="Q7" s="86" t="s">
        <v>115</v>
      </c>
      <c r="R7" s="86" t="s">
        <v>116</v>
      </c>
      <c r="S7" s="86" t="s">
        <v>117</v>
      </c>
      <c r="T7" s="86" t="s">
        <v>118</v>
      </c>
      <c r="U7" s="86" t="s">
        <v>119</v>
      </c>
      <c r="V7" s="86" t="s">
        <v>120</v>
      </c>
      <c r="W7" s="86" t="s">
        <v>121</v>
      </c>
      <c r="X7" s="86" t="s">
        <v>122</v>
      </c>
      <c r="Y7" s="86" t="s">
        <v>123</v>
      </c>
      <c r="Z7" s="86" t="s">
        <v>124</v>
      </c>
      <c r="AA7" s="86" t="s">
        <v>125</v>
      </c>
      <c r="AB7" s="86" t="s">
        <v>126</v>
      </c>
      <c r="AC7" s="86" t="s">
        <v>127</v>
      </c>
      <c r="AD7" s="87" t="s">
        <v>128</v>
      </c>
      <c r="AE7" s="85"/>
      <c r="AF7" s="463"/>
      <c r="AG7" s="85"/>
      <c r="AH7" s="463"/>
      <c r="AI7" s="85"/>
      <c r="AJ7" s="85"/>
      <c r="AK7" s="460"/>
      <c r="AL7" s="461"/>
      <c r="AM7" s="462"/>
      <c r="AN7" s="461"/>
      <c r="AO7" s="461"/>
      <c r="AP7" s="86" t="s">
        <v>105</v>
      </c>
      <c r="AQ7" s="86" t="s">
        <v>106</v>
      </c>
      <c r="AR7" s="86" t="s">
        <v>107</v>
      </c>
      <c r="AS7" s="86" t="s">
        <v>108</v>
      </c>
      <c r="AT7" s="86" t="s">
        <v>109</v>
      </c>
      <c r="AU7" s="86" t="s">
        <v>110</v>
      </c>
      <c r="AV7" s="86" t="s">
        <v>111</v>
      </c>
      <c r="AW7" s="86" t="s">
        <v>112</v>
      </c>
      <c r="AX7" s="86" t="s">
        <v>113</v>
      </c>
      <c r="AY7" s="86" t="s">
        <v>114</v>
      </c>
      <c r="AZ7" s="86" t="s">
        <v>115</v>
      </c>
      <c r="BA7" s="86" t="s">
        <v>116</v>
      </c>
      <c r="BB7" s="86" t="s">
        <v>117</v>
      </c>
      <c r="BC7" s="86" t="s">
        <v>118</v>
      </c>
      <c r="BD7" s="86" t="s">
        <v>119</v>
      </c>
      <c r="BE7" s="86" t="s">
        <v>120</v>
      </c>
      <c r="BF7" s="86" t="s">
        <v>121</v>
      </c>
      <c r="BG7" s="86" t="s">
        <v>122</v>
      </c>
      <c r="BH7" s="86" t="s">
        <v>123</v>
      </c>
      <c r="BI7" s="86" t="s">
        <v>124</v>
      </c>
      <c r="BJ7" s="86" t="s">
        <v>125</v>
      </c>
      <c r="BK7" s="86" t="s">
        <v>126</v>
      </c>
      <c r="BL7" s="86" t="s">
        <v>127</v>
      </c>
      <c r="BM7" s="87" t="s">
        <v>128</v>
      </c>
    </row>
    <row r="8" spans="1:65" ht="23.2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row>
    <row r="9" spans="1:65" ht="57.75" customHeight="1" thickBot="1">
      <c r="A9" s="44"/>
      <c r="B9" s="67"/>
      <c r="C9" s="44"/>
      <c r="D9" s="44"/>
      <c r="E9" s="188"/>
      <c r="F9" s="44"/>
      <c r="G9" s="110"/>
      <c r="H9" s="110"/>
      <c r="I9" s="110"/>
      <c r="J9" s="110"/>
      <c r="K9" s="110"/>
      <c r="L9" s="110"/>
      <c r="M9" s="110"/>
      <c r="N9" s="110"/>
      <c r="O9" s="110"/>
      <c r="P9" s="110"/>
      <c r="Q9" s="110"/>
      <c r="R9" s="110"/>
      <c r="S9" s="110"/>
      <c r="T9" s="110"/>
      <c r="U9" s="110"/>
      <c r="V9" s="110"/>
      <c r="W9" s="110"/>
      <c r="X9" s="110"/>
      <c r="Y9" s="110"/>
      <c r="Z9" s="110"/>
      <c r="AA9" s="110"/>
      <c r="AB9" s="110"/>
      <c r="AC9" s="110"/>
      <c r="AD9" s="110"/>
      <c r="AE9" s="44"/>
      <c r="AF9" s="44"/>
      <c r="AG9" s="44"/>
      <c r="AH9" s="44"/>
      <c r="AI9" s="44"/>
      <c r="AJ9" s="44"/>
      <c r="AK9" s="67"/>
      <c r="AL9" s="223"/>
      <c r="AM9" s="110"/>
      <c r="AN9" s="110"/>
      <c r="AO9" s="44"/>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row>
    <row r="10" spans="1:65" ht="57.75" customHeight="1" thickBot="1">
      <c r="A10" s="44"/>
      <c r="B10" s="23" t="s">
        <v>129</v>
      </c>
      <c r="C10" s="44"/>
      <c r="D10" s="44"/>
      <c r="E10" s="188"/>
      <c r="F10" s="44"/>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44"/>
      <c r="AF10" s="44"/>
      <c r="AG10" s="44"/>
      <c r="AH10" s="44"/>
      <c r="AI10" s="44"/>
      <c r="AJ10" s="44"/>
      <c r="AK10" s="23" t="str">
        <f>B10</f>
        <v>Bespoke PCs</v>
      </c>
      <c r="AL10" s="69"/>
      <c r="AM10" s="110"/>
      <c r="AN10" s="110"/>
      <c r="AO10" s="44"/>
      <c r="AP10" s="44"/>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row>
    <row r="11" spans="1:65" ht="57.75" customHeight="1" thickBot="1">
      <c r="A11" s="44"/>
      <c r="B11" s="61" t="s">
        <v>130</v>
      </c>
      <c r="C11" s="62" t="s">
        <v>131</v>
      </c>
      <c r="D11" s="63" t="str">
        <f>C11&amp;"_"&amp;(_xlfn.XLOOKUP(Validation!$B$5,Lists!$C$5:$C$27,Lists!$D$5:$D$27))</f>
        <v>PR24_CC_AFW</v>
      </c>
      <c r="E11" s="189" t="s">
        <v>132</v>
      </c>
      <c r="F11" s="94">
        <v>2</v>
      </c>
      <c r="G11" s="277" t="e">
        <f>ADD22E!F13</f>
        <v>#DIV/0!</v>
      </c>
      <c r="H11" s="277" t="e">
        <f>ADD22E!G13</f>
        <v>#DIV/0!</v>
      </c>
      <c r="I11" s="277" t="e">
        <f>ADD22E!H13</f>
        <v>#DIV/0!</v>
      </c>
      <c r="J11" s="277" t="e">
        <f>ADD22E!I13</f>
        <v>#DIV/0!</v>
      </c>
      <c r="K11" s="277" t="e">
        <f>ADD22E!J13</f>
        <v>#DIV/0!</v>
      </c>
      <c r="L11" s="277" t="e">
        <f>ADD22E!K13</f>
        <v>#DIV/0!</v>
      </c>
      <c r="M11" s="277" t="e">
        <f>ADD22E!L13</f>
        <v>#DIV/0!</v>
      </c>
      <c r="N11" s="277" t="e">
        <f>ADD22E!M13</f>
        <v>#DIV/0!</v>
      </c>
      <c r="O11" s="277" t="e">
        <f>ADD22E!N13</f>
        <v>#DIV/0!</v>
      </c>
      <c r="P11" s="277" t="e">
        <f>ADD22E!O13</f>
        <v>#DIV/0!</v>
      </c>
      <c r="Q11" s="277" t="e">
        <f>ADD22E!P13</f>
        <v>#DIV/0!</v>
      </c>
      <c r="R11" s="277" t="e">
        <f>ADD22E!Q13</f>
        <v>#DIV/0!</v>
      </c>
      <c r="S11" s="277" t="e">
        <f>ADD22E!R13</f>
        <v>#DIV/0!</v>
      </c>
      <c r="T11" s="277" t="e">
        <f>ADD22E!S13</f>
        <v>#DIV/0!</v>
      </c>
      <c r="U11" s="277" t="e">
        <f>ADD22E!T13</f>
        <v>#DIV/0!</v>
      </c>
      <c r="V11" s="277" t="e">
        <f>ADD22E!U13</f>
        <v>#DIV/0!</v>
      </c>
      <c r="W11" s="277" t="e">
        <f>ADD22E!V13</f>
        <v>#DIV/0!</v>
      </c>
      <c r="X11" s="277" t="e">
        <f>ADD22E!W13</f>
        <v>#DIV/0!</v>
      </c>
      <c r="Y11" s="277" t="e">
        <f>ADD22E!X13</f>
        <v>#DIV/0!</v>
      </c>
      <c r="Z11" s="277" t="e">
        <f>ADD22E!Y13</f>
        <v>#DIV/0!</v>
      </c>
      <c r="AA11" s="277" t="e">
        <f>ADD22E!Z13</f>
        <v>#DIV/0!</v>
      </c>
      <c r="AB11" s="277" t="e">
        <f>ADD22E!AA13</f>
        <v>#DIV/0!</v>
      </c>
      <c r="AC11" s="277" t="e">
        <f>ADD22E!AB13</f>
        <v>#DIV/0!</v>
      </c>
      <c r="AD11" s="277" t="e">
        <f>ADD22E!AC13</f>
        <v>#DIV/0!</v>
      </c>
      <c r="AE11" s="44"/>
      <c r="AF11" s="6" t="s">
        <v>133</v>
      </c>
      <c r="AG11" s="44"/>
      <c r="AH11" s="6"/>
      <c r="AI11" s="44"/>
      <c r="AJ11" s="44"/>
      <c r="AK11" s="79" t="str">
        <f>IF(ADD22A!B11="", "", ADD22A!B11)</f>
        <v>Capital carbon</v>
      </c>
      <c r="AL11" s="62" t="str">
        <f>IF(ADD22A!C11="", "", ADD22A!C11)</f>
        <v>PR24_CC</v>
      </c>
      <c r="AM11" s="62" t="str">
        <f>IF(ADD22A!D11="", "", ADD22A!D11)</f>
        <v>PR24_CC_AFW</v>
      </c>
      <c r="AN11" s="62" t="str">
        <f>IF(ADD22A!E11="", "", ADD22A!E11)</f>
        <v>%</v>
      </c>
      <c r="AO11" s="94">
        <f>IF(ADD22A!F11="", "", ADD22A!F11)</f>
        <v>2</v>
      </c>
      <c r="AP11" s="277" t="str">
        <f>IF(ADD22E!AN13="", "", ADD22E!AN13)</f>
        <v>ADD22E_01_E_PR24</v>
      </c>
      <c r="AQ11" s="204" t="str">
        <f>IF(ADD22E!AO13="", "", ADD22E!AO13)</f>
        <v>ADD22E_01_E_PR24</v>
      </c>
      <c r="AR11" s="204" t="str">
        <f>IF(ADD22E!AP13="", "", ADD22E!AP13)</f>
        <v>ADD22E_01_E_PR24</v>
      </c>
      <c r="AS11" s="204" t="str">
        <f>IF(ADD22E!AQ13="", "", ADD22E!AQ13)</f>
        <v>ADD22E_01_E_PR24</v>
      </c>
      <c r="AT11" s="204" t="str">
        <f>IF(ADD22E!AR13="", "", ADD22E!AR13)</f>
        <v>ADD22E_01_E_PR24</v>
      </c>
      <c r="AU11" s="204" t="str">
        <f>IF(ADD22E!AS13="", "", ADD22E!AS13)</f>
        <v>ADD22E_01_E_PR24</v>
      </c>
      <c r="AV11" s="204" t="str">
        <f>IF(ADD22E!AT13="", "", ADD22E!AT13)</f>
        <v>ADD22E_01_E_PR24</v>
      </c>
      <c r="AW11" s="204" t="str">
        <f>IF(ADD22E!AU13="", "", ADD22E!AU13)</f>
        <v>ADD22E_01_E_PR24</v>
      </c>
      <c r="AX11" s="204" t="str">
        <f>IF(ADD22E!AV13="", "", ADD22E!AV13)</f>
        <v>ADD22E_01_E_PR24</v>
      </c>
      <c r="AY11" s="204" t="str">
        <f>IF(ADD22E!AW13="", "", ADD22E!AW13)</f>
        <v>ADD22E_01_E_PR24</v>
      </c>
      <c r="AZ11" s="204" t="str">
        <f>IF(ADD22E!AX13="", "", ADD22E!AX13)</f>
        <v>ADD22E_01_E_PR24</v>
      </c>
      <c r="BA11" s="204" t="str">
        <f>IF(ADD22E!AY13="", "", ADD22E!AY13)</f>
        <v>ADD22E_01_E_PR24</v>
      </c>
      <c r="BB11" s="204" t="str">
        <f>IF(ADD22E!AZ13="", "", ADD22E!AZ13)</f>
        <v>ADD22E_01_E_PR24</v>
      </c>
      <c r="BC11" s="204" t="str">
        <f>IF(ADD22E!BA13="", "", ADD22E!BA13)</f>
        <v>ADD22E_01_E_PR24</v>
      </c>
      <c r="BD11" s="204" t="str">
        <f>IF(ADD22E!BB13="", "", ADD22E!BB13)</f>
        <v>ADD22E_01_E_PR24</v>
      </c>
      <c r="BE11" s="204" t="str">
        <f>IF(ADD22E!BC13="", "", ADD22E!BC13)</f>
        <v>ADD22E_01_E_PR24</v>
      </c>
      <c r="BF11" s="204" t="str">
        <f>IF(ADD22E!BD13="", "", ADD22E!BD13)</f>
        <v>ADD22E_01_E_PR24</v>
      </c>
      <c r="BG11" s="204" t="str">
        <f>IF(ADD22E!BE13="", "", ADD22E!BE13)</f>
        <v>ADD22E_01_E_PR24</v>
      </c>
      <c r="BH11" s="204" t="str">
        <f>IF(ADD22E!BF13="", "", ADD22E!BF13)</f>
        <v>ADD22E_01_E_PR24</v>
      </c>
      <c r="BI11" s="204" t="str">
        <f>IF(ADD22E!BG13="", "", ADD22E!BG13)</f>
        <v>ADD22E_01_E_PR24</v>
      </c>
      <c r="BJ11" s="204" t="str">
        <f>IF(ADD22E!BH13="", "", ADD22E!BH13)</f>
        <v>ADD22E_01_E_PR24</v>
      </c>
      <c r="BK11" s="204" t="str">
        <f>IF(ADD22E!BI13="", "", ADD22E!BI13)</f>
        <v>ADD22E_01_E_PR24</v>
      </c>
      <c r="BL11" s="204" t="str">
        <f>IF(ADD22E!BJ13="", "", ADD22E!BJ13)</f>
        <v>ADD22E_01_E_PR24</v>
      </c>
      <c r="BM11" s="204" t="str">
        <f>IF(ADD22E!BK13="", "", ADD22E!BK13)</f>
        <v>ADD22E_01_E_PR24</v>
      </c>
    </row>
    <row r="12" spans="1:65" ht="57.75" customHeight="1" thickBot="1">
      <c r="A12" s="44"/>
      <c r="B12" s="54" t="s">
        <v>134</v>
      </c>
      <c r="C12" s="59" t="s">
        <v>135</v>
      </c>
      <c r="D12" s="65" t="str">
        <f>C12&amp;"_"&amp;(_xlfn.XLOOKUP(Validation!$B$5,Lists!$C$5:$C$27,Lists!$D$5:$D$27))</f>
        <v>PR24_EGG_SWB_AFW</v>
      </c>
      <c r="E12" s="187" t="s">
        <v>132</v>
      </c>
      <c r="F12" s="99">
        <f>ADD22E!D19</f>
        <v>2</v>
      </c>
      <c r="G12" s="277" t="e">
        <f>ADD22E!F19</f>
        <v>#DIV/0!</v>
      </c>
      <c r="H12" s="277" t="e">
        <f>ADD22E!G19</f>
        <v>#DIV/0!</v>
      </c>
      <c r="I12" s="277" t="e">
        <f>ADD22E!H19</f>
        <v>#DIV/0!</v>
      </c>
      <c r="J12" s="277" t="e">
        <f>ADD22E!I19</f>
        <v>#DIV/0!</v>
      </c>
      <c r="K12" s="277" t="e">
        <f>ADD22E!J19</f>
        <v>#DIV/0!</v>
      </c>
      <c r="L12" s="277" t="e">
        <f>ADD22E!K19</f>
        <v>#DIV/0!</v>
      </c>
      <c r="M12" s="277" t="e">
        <f>ADD22E!L19</f>
        <v>#DIV/0!</v>
      </c>
      <c r="N12" s="277" t="e">
        <f>ADD22E!M19</f>
        <v>#DIV/0!</v>
      </c>
      <c r="O12" s="277" t="e">
        <f>ADD22E!N19</f>
        <v>#DIV/0!</v>
      </c>
      <c r="P12" s="277" t="e">
        <f>ADD22E!O19</f>
        <v>#DIV/0!</v>
      </c>
      <c r="Q12" s="277" t="e">
        <f>ADD22E!P19</f>
        <v>#DIV/0!</v>
      </c>
      <c r="R12" s="277" t="e">
        <f>ADD22E!Q19</f>
        <v>#DIV/0!</v>
      </c>
      <c r="S12" s="277" t="e">
        <f>ADD22E!R19</f>
        <v>#DIV/0!</v>
      </c>
      <c r="T12" s="277" t="e">
        <f>ADD22E!S19</f>
        <v>#DIV/0!</v>
      </c>
      <c r="U12" s="277" t="e">
        <f>ADD22E!T19</f>
        <v>#DIV/0!</v>
      </c>
      <c r="V12" s="277" t="e">
        <f>ADD22E!U19</f>
        <v>#DIV/0!</v>
      </c>
      <c r="W12" s="277" t="e">
        <f>ADD22E!V19</f>
        <v>#DIV/0!</v>
      </c>
      <c r="X12" s="277" t="e">
        <f>ADD22E!W19</f>
        <v>#DIV/0!</v>
      </c>
      <c r="Y12" s="277" t="e">
        <f>ADD22E!X19</f>
        <v>#DIV/0!</v>
      </c>
      <c r="Z12" s="277" t="e">
        <f>ADD22E!Y19</f>
        <v>#DIV/0!</v>
      </c>
      <c r="AA12" s="277" t="e">
        <f>ADD22E!Z19</f>
        <v>#DIV/0!</v>
      </c>
      <c r="AB12" s="277" t="e">
        <f>ADD22E!AA19</f>
        <v>#DIV/0!</v>
      </c>
      <c r="AC12" s="277" t="e">
        <f>ADD22E!AB19</f>
        <v>#DIV/0!</v>
      </c>
      <c r="AD12" s="277" t="e">
        <f>ADD22E!AC19</f>
        <v>#DIV/0!</v>
      </c>
      <c r="AE12" s="44"/>
      <c r="AF12" s="5" t="s">
        <v>136</v>
      </c>
      <c r="AG12" s="44"/>
      <c r="AH12" s="5"/>
      <c r="AI12" s="44"/>
      <c r="AJ12" s="44"/>
      <c r="AK12" s="80" t="str">
        <f>IF(ADD22A!B12="", "", ADD22A!B12)</f>
        <v>Embodied greenhouse gas emissions [SWB]</v>
      </c>
      <c r="AL12" s="59" t="str">
        <f>IF(ADD22A!C12="", "", ADD22A!C12)</f>
        <v>PR24_EGG_SWB</v>
      </c>
      <c r="AM12" s="65" t="str">
        <f>IF(ADD22A!D12="", "", ADD22A!D12)</f>
        <v>PR24_EGG_SWB_AFW</v>
      </c>
      <c r="AN12" s="187" t="str">
        <f>IF(ADD22A!E12="", "", ADD22A!E12)</f>
        <v>%</v>
      </c>
      <c r="AO12" s="99">
        <f>IF(ADD22A!F12="", "", ADD22A!F12)</f>
        <v>2</v>
      </c>
      <c r="AP12" s="277" t="str">
        <f>IF(ADD22E!AN19="","", ADD22E!AN19)</f>
        <v>ADD22E_02_D_PR24</v>
      </c>
      <c r="AQ12" s="204" t="str">
        <f>IF(ADD22E!AO19="","", ADD22E!AO19)</f>
        <v>ADD22E_02_D_PR24</v>
      </c>
      <c r="AR12" s="204" t="str">
        <f>IF(ADD22E!AP19="","", ADD22E!AP19)</f>
        <v>ADD22E_02_D_PR24</v>
      </c>
      <c r="AS12" s="204" t="str">
        <f>IF(ADD22E!AQ19="","", ADD22E!AQ19)</f>
        <v>ADD22E_02_D_PR24</v>
      </c>
      <c r="AT12" s="204" t="str">
        <f>IF(ADD22E!AR19="","", ADD22E!AR19)</f>
        <v>ADD22E_02_D_PR24</v>
      </c>
      <c r="AU12" s="204" t="str">
        <f>IF(ADD22E!AS19="","", ADD22E!AS19)</f>
        <v>ADD22E_02_D_PR24</v>
      </c>
      <c r="AV12" s="204" t="str">
        <f>IF(ADD22E!AT19="","", ADD22E!AT19)</f>
        <v>ADD22E_02_D_PR24</v>
      </c>
      <c r="AW12" s="204" t="str">
        <f>IF(ADD22E!AU19="","", ADD22E!AU19)</f>
        <v>ADD22E_02_D_PR24</v>
      </c>
      <c r="AX12" s="204" t="str">
        <f>IF(ADD22E!AV19="","", ADD22E!AV19)</f>
        <v>ADD22E_02_D_PR24</v>
      </c>
      <c r="AY12" s="204" t="str">
        <f>IF(ADD22E!AW19="","", ADD22E!AW19)</f>
        <v>ADD22E_02_D_PR24</v>
      </c>
      <c r="AZ12" s="204" t="str">
        <f>IF(ADD22E!AX19="","", ADD22E!AX19)</f>
        <v>ADD22E_02_D_PR24</v>
      </c>
      <c r="BA12" s="204" t="str">
        <f>IF(ADD22E!AY19="","", ADD22E!AY19)</f>
        <v>ADD22E_02_D_PR24</v>
      </c>
      <c r="BB12" s="204" t="str">
        <f>IF(ADD22E!AZ19="","", ADD22E!AZ19)</f>
        <v>ADD22E_02_D_PR24</v>
      </c>
      <c r="BC12" s="204" t="str">
        <f>IF(ADD22E!BA19="","", ADD22E!BA19)</f>
        <v>ADD22E_02_D_PR24</v>
      </c>
      <c r="BD12" s="204" t="str">
        <f>IF(ADD22E!BB19="","", ADD22E!BB19)</f>
        <v>ADD22E_02_D_PR24</v>
      </c>
      <c r="BE12" s="204" t="str">
        <f>IF(ADD22E!BC19="","", ADD22E!BC19)</f>
        <v>ADD22E_02_D_PR24</v>
      </c>
      <c r="BF12" s="204" t="str">
        <f>IF(ADD22E!BD19="","", ADD22E!BD19)</f>
        <v>ADD22E_02_D_PR24</v>
      </c>
      <c r="BG12" s="204" t="str">
        <f>IF(ADD22E!BE19="","", ADD22E!BE19)</f>
        <v>ADD22E_02_D_PR24</v>
      </c>
      <c r="BH12" s="204" t="str">
        <f>IF(ADD22E!BF19="","", ADD22E!BF19)</f>
        <v>ADD22E_02_D_PR24</v>
      </c>
      <c r="BI12" s="204" t="str">
        <f>IF(ADD22E!BG19="","", ADD22E!BG19)</f>
        <v>ADD22E_02_D_PR24</v>
      </c>
      <c r="BJ12" s="204" t="str">
        <f>IF(ADD22E!BH19="","", ADD22E!BH19)</f>
        <v>ADD22E_02_D_PR24</v>
      </c>
      <c r="BK12" s="204" t="str">
        <f>IF(ADD22E!BI19="","", ADD22E!BI19)</f>
        <v>ADD22E_02_D_PR24</v>
      </c>
      <c r="BL12" s="204" t="str">
        <f>IF(ADD22E!BJ19="","", ADD22E!BJ19)</f>
        <v>ADD22E_02_D_PR24</v>
      </c>
      <c r="BM12" s="204" t="str">
        <f>IF(ADD22E!BK19="","", ADD22E!BK19)</f>
        <v>ADD22E_02_D_PR24</v>
      </c>
    </row>
    <row r="13" spans="1:65" ht="57.75" customHeight="1" thickBot="1">
      <c r="A13" s="44"/>
      <c r="B13" s="54" t="s">
        <v>137</v>
      </c>
      <c r="C13" s="59" t="s">
        <v>138</v>
      </c>
      <c r="D13" s="59" t="s">
        <v>138</v>
      </c>
      <c r="E13" s="187" t="s">
        <v>132</v>
      </c>
      <c r="F13" s="99">
        <v>2</v>
      </c>
      <c r="G13" s="277" t="e">
        <f>ADD22E!F30</f>
        <v>#DIV/0!</v>
      </c>
      <c r="H13" s="277" t="e">
        <f>ADD22E!G30</f>
        <v>#DIV/0!</v>
      </c>
      <c r="I13" s="277" t="e">
        <f>ADD22E!H30</f>
        <v>#DIV/0!</v>
      </c>
      <c r="J13" s="277" t="e">
        <f>ADD22E!I30</f>
        <v>#DIV/0!</v>
      </c>
      <c r="K13" s="277" t="e">
        <f>ADD22E!J30</f>
        <v>#DIV/0!</v>
      </c>
      <c r="L13" s="277" t="e">
        <f>ADD22E!K30</f>
        <v>#DIV/0!</v>
      </c>
      <c r="M13" s="277" t="e">
        <f>ADD22E!L30</f>
        <v>#DIV/0!</v>
      </c>
      <c r="N13" s="277" t="e">
        <f>ADD22E!M30</f>
        <v>#DIV/0!</v>
      </c>
      <c r="O13" s="277" t="e">
        <f>ADD22E!N30</f>
        <v>#DIV/0!</v>
      </c>
      <c r="P13" s="277" t="e">
        <f>ADD22E!O30</f>
        <v>#DIV/0!</v>
      </c>
      <c r="Q13" s="277" t="e">
        <f>ADD22E!P30</f>
        <v>#DIV/0!</v>
      </c>
      <c r="R13" s="277" t="e">
        <f>ADD22E!Q30</f>
        <v>#DIV/0!</v>
      </c>
      <c r="S13" s="277" t="e">
        <f>ADD22E!R30</f>
        <v>#DIV/0!</v>
      </c>
      <c r="T13" s="277" t="e">
        <f>ADD22E!S30</f>
        <v>#DIV/0!</v>
      </c>
      <c r="U13" s="277" t="e">
        <f>ADD22E!T30</f>
        <v>#DIV/0!</v>
      </c>
      <c r="V13" s="277" t="e">
        <f>ADD22E!U30</f>
        <v>#DIV/0!</v>
      </c>
      <c r="W13" s="277" t="e">
        <f>ADD22E!V30</f>
        <v>#DIV/0!</v>
      </c>
      <c r="X13" s="277" t="e">
        <f>ADD22E!W30</f>
        <v>#DIV/0!</v>
      </c>
      <c r="Y13" s="277" t="e">
        <f>ADD22E!X30</f>
        <v>#DIV/0!</v>
      </c>
      <c r="Z13" s="277" t="e">
        <f>ADD22E!Y30</f>
        <v>#DIV/0!</v>
      </c>
      <c r="AA13" s="277" t="e">
        <f>ADD22E!Z30</f>
        <v>#DIV/0!</v>
      </c>
      <c r="AB13" s="277" t="e">
        <f>ADD22E!AA30</f>
        <v>#DIV/0!</v>
      </c>
      <c r="AC13" s="277" t="e">
        <f>ADD22E!AB30</f>
        <v>#DIV/0!</v>
      </c>
      <c r="AD13" s="277" t="e">
        <f>ADD22E!AC30</f>
        <v>#DIV/0!</v>
      </c>
      <c r="AE13" s="44"/>
      <c r="AF13" s="5" t="s">
        <v>139</v>
      </c>
      <c r="AG13" s="44"/>
      <c r="AH13" s="5"/>
      <c r="AI13" s="44"/>
      <c r="AJ13" s="44"/>
      <c r="AK13" s="80" t="str">
        <f>IF(ADD22A!B13="", "", ADD22A!B13)</f>
        <v>Embodied greenhouse gas emissions [UUW]</v>
      </c>
      <c r="AL13" s="59" t="str">
        <f>IF(ADD22A!C13="", "", ADD22A!C13)</f>
        <v>PR24_EGG_UUW</v>
      </c>
      <c r="AM13" s="59" t="str">
        <f>IF(ADD22A!D13="", "", ADD22A!D13)</f>
        <v>PR24_EGG_UUW</v>
      </c>
      <c r="AN13" s="187" t="str">
        <f>IF(ADD22A!E13="", "", ADD22A!E13)</f>
        <v>%</v>
      </c>
      <c r="AO13" s="99">
        <f>IF(ADD22A!F13="", "", ADD22A!F13)</f>
        <v>2</v>
      </c>
      <c r="AP13" s="356" t="str">
        <f>IF(ADD22E!AN30="", "", ADD22E!AN30)</f>
        <v>ADD22E_03_I_PR24</v>
      </c>
      <c r="AQ13" s="204" t="str">
        <f>IF(ADD22E!AO30="", "", ADD22E!AO30)</f>
        <v>ADD22E_03_I_PR24</v>
      </c>
      <c r="AR13" s="204" t="str">
        <f>IF(ADD22E!AP30="", "", ADD22E!AP30)</f>
        <v>ADD22E_03_I_PR24</v>
      </c>
      <c r="AS13" s="204" t="str">
        <f>IF(ADD22E!AQ30="", "", ADD22E!AQ30)</f>
        <v>ADD22E_03_I_PR24</v>
      </c>
      <c r="AT13" s="204" t="str">
        <f>IF(ADD22E!AR30="", "", ADD22E!AR30)</f>
        <v>ADD22E_03_I_PR24</v>
      </c>
      <c r="AU13" s="204" t="str">
        <f>IF(ADD22E!AS30="", "", ADD22E!AS30)</f>
        <v>ADD22E_03_I_PR24</v>
      </c>
      <c r="AV13" s="204" t="str">
        <f>IF(ADD22E!AT30="", "", ADD22E!AT30)</f>
        <v>ADD22E_03_I_PR24</v>
      </c>
      <c r="AW13" s="204" t="str">
        <f>IF(ADD22E!AU30="", "", ADD22E!AU30)</f>
        <v>ADD22E_03_I_PR24</v>
      </c>
      <c r="AX13" s="204" t="str">
        <f>IF(ADD22E!AV30="", "", ADD22E!AV30)</f>
        <v>ADD22E_03_I_PR24</v>
      </c>
      <c r="AY13" s="204" t="str">
        <f>IF(ADD22E!AW30="", "", ADD22E!AW30)</f>
        <v>ADD22E_03_I_PR24</v>
      </c>
      <c r="AZ13" s="204" t="str">
        <f>IF(ADD22E!AX30="", "", ADD22E!AX30)</f>
        <v>ADD22E_03_I_PR24</v>
      </c>
      <c r="BA13" s="204" t="str">
        <f>IF(ADD22E!AY30="", "", ADD22E!AY30)</f>
        <v>ADD22E_03_I_PR24</v>
      </c>
      <c r="BB13" s="204" t="str">
        <f>IF(ADD22E!AZ30="", "", ADD22E!AZ30)</f>
        <v>ADD22E_03_I_PR24</v>
      </c>
      <c r="BC13" s="204" t="str">
        <f>IF(ADD22E!BA30="", "", ADD22E!BA30)</f>
        <v>ADD22E_03_I_PR24</v>
      </c>
      <c r="BD13" s="204" t="str">
        <f>IF(ADD22E!BB30="", "", ADD22E!BB30)</f>
        <v>ADD22E_03_I_PR24</v>
      </c>
      <c r="BE13" s="204" t="str">
        <f>IF(ADD22E!BC30="", "", ADD22E!BC30)</f>
        <v>ADD22E_03_I_PR24</v>
      </c>
      <c r="BF13" s="204" t="str">
        <f>IF(ADD22E!BD30="", "", ADD22E!BD30)</f>
        <v>ADD22E_03_I_PR24</v>
      </c>
      <c r="BG13" s="204" t="str">
        <f>IF(ADD22E!BE30="", "", ADD22E!BE30)</f>
        <v>ADD22E_03_I_PR24</v>
      </c>
      <c r="BH13" s="204" t="str">
        <f>IF(ADD22E!BF30="", "", ADD22E!BF30)</f>
        <v>ADD22E_03_I_PR24</v>
      </c>
      <c r="BI13" s="204" t="str">
        <f>IF(ADD22E!BG30="", "", ADD22E!BG30)</f>
        <v>ADD22E_03_I_PR24</v>
      </c>
      <c r="BJ13" s="204" t="str">
        <f>IF(ADD22E!BH30="", "", ADD22E!BH30)</f>
        <v>ADD22E_03_I_PR24</v>
      </c>
      <c r="BK13" s="204" t="str">
        <f>IF(ADD22E!BI30="", "", ADD22E!BI30)</f>
        <v>ADD22E_03_I_PR24</v>
      </c>
      <c r="BL13" s="204" t="str">
        <f>IF(ADD22E!BJ30="", "", ADD22E!BJ30)</f>
        <v>ADD22E_03_I_PR24</v>
      </c>
      <c r="BM13" s="204" t="str">
        <f>IF(ADD22E!BK30="", "", ADD22E!BK30)</f>
        <v>ADD22E_03_I_PR24</v>
      </c>
    </row>
    <row r="14" spans="1:65" ht="57.75" customHeight="1" thickBot="1">
      <c r="A14" s="44"/>
      <c r="B14" s="54" t="s">
        <v>140</v>
      </c>
      <c r="C14" s="59" t="s">
        <v>141</v>
      </c>
      <c r="D14" s="65" t="str">
        <f>C14&amp;"_"&amp;(_xlfn.XLOOKUP(Validation!$B$5,Lists!$C$5:$C$27,Lists!$D$5:$D$27))</f>
        <v>PR24_LEAD_AFW</v>
      </c>
      <c r="E14" s="187" t="s">
        <v>142</v>
      </c>
      <c r="F14" s="99">
        <f>ADD22E!D39</f>
        <v>2</v>
      </c>
      <c r="G14" s="26">
        <f>ADD22E!F33</f>
        <v>0</v>
      </c>
      <c r="H14" s="26">
        <f>ADD22E!G33</f>
        <v>0</v>
      </c>
      <c r="I14" s="26">
        <f>ADD22E!H33</f>
        <v>0</v>
      </c>
      <c r="J14" s="26">
        <f>ADD22E!I33</f>
        <v>0</v>
      </c>
      <c r="K14" s="26">
        <f>ADD22E!J33</f>
        <v>0</v>
      </c>
      <c r="L14" s="26">
        <f>ADD22E!K33</f>
        <v>0</v>
      </c>
      <c r="M14" s="26">
        <f>ADD22E!L33</f>
        <v>0</v>
      </c>
      <c r="N14" s="26">
        <f>ADD22E!M33</f>
        <v>0</v>
      </c>
      <c r="O14" s="26">
        <f>ADD22E!N33</f>
        <v>0</v>
      </c>
      <c r="P14" s="26">
        <f>ADD22E!O33</f>
        <v>0</v>
      </c>
      <c r="Q14" s="26">
        <f>ADD22E!P33</f>
        <v>0</v>
      </c>
      <c r="R14" s="26">
        <f>ADD22E!Q33</f>
        <v>0</v>
      </c>
      <c r="S14" s="26">
        <f>ADD22E!R33</f>
        <v>0</v>
      </c>
      <c r="T14" s="26">
        <f>ADD22E!S33</f>
        <v>0</v>
      </c>
      <c r="U14" s="26">
        <f>ADD22E!T33</f>
        <v>0</v>
      </c>
      <c r="V14" s="26">
        <f>ADD22E!U33</f>
        <v>0</v>
      </c>
      <c r="W14" s="26">
        <f>ADD22E!V33</f>
        <v>0</v>
      </c>
      <c r="X14" s="26">
        <f>ADD22E!W33</f>
        <v>0</v>
      </c>
      <c r="Y14" s="26">
        <f>ADD22E!X33</f>
        <v>0</v>
      </c>
      <c r="Z14" s="26">
        <f>ADD22E!Y33</f>
        <v>0</v>
      </c>
      <c r="AA14" s="26">
        <f>ADD22E!Z33</f>
        <v>0</v>
      </c>
      <c r="AB14" s="26">
        <f>ADD22E!AA33</f>
        <v>0</v>
      </c>
      <c r="AC14" s="26">
        <f>ADD22E!AB33</f>
        <v>0</v>
      </c>
      <c r="AD14" s="26">
        <f>ADD22E!AC33</f>
        <v>0</v>
      </c>
      <c r="AE14" s="44"/>
      <c r="AF14" s="5" t="s">
        <v>143</v>
      </c>
      <c r="AG14" s="44"/>
      <c r="AH14" s="5"/>
      <c r="AI14" s="44"/>
      <c r="AJ14" s="44"/>
      <c r="AK14" s="80" t="str">
        <f>IF(ADD22A!B14="", "", ADD22A!B14)</f>
        <v>Lead pipe replacement</v>
      </c>
      <c r="AL14" s="59" t="str">
        <f>IF(ADD22A!C14="", "", ADD22A!C14)</f>
        <v>PR24_LEAD</v>
      </c>
      <c r="AM14" s="59" t="str">
        <f>IF(ADD22A!D14="", "", ADD22A!D14)</f>
        <v>PR24_LEAD_AFW</v>
      </c>
      <c r="AN14" s="59" t="str">
        <f>IF(ADD22A!E14="", "", ADD22A!E14)</f>
        <v>Number</v>
      </c>
      <c r="AO14" s="99">
        <f>IF(ADD22A!F14="", "", ADD22A!F14)</f>
        <v>2</v>
      </c>
      <c r="AP14" s="357" t="str">
        <f>IF(ADD22E!AN33="", "", ADD22E!AN33)</f>
        <v>ADD22E_04_A_PR24</v>
      </c>
      <c r="AQ14" s="204" t="str">
        <f>IF(ADD22E!AO33="", "", ADD22E!AO33)</f>
        <v>ADD22E_04_A_PR24</v>
      </c>
      <c r="AR14" s="204" t="str">
        <f>IF(ADD22E!AP33="", "", ADD22E!AP33)</f>
        <v>ADD22E_04_A_PR24</v>
      </c>
      <c r="AS14" s="204" t="str">
        <f>IF(ADD22E!AQ33="", "", ADD22E!AQ33)</f>
        <v>ADD22E_04_A_PR24</v>
      </c>
      <c r="AT14" s="204" t="str">
        <f>IF(ADD22E!AR33="", "", ADD22E!AR33)</f>
        <v>ADD22E_04_A_PR24</v>
      </c>
      <c r="AU14" s="204" t="str">
        <f>IF(ADD22E!AS33="", "", ADD22E!AS33)</f>
        <v>ADD22E_04_A_PR24</v>
      </c>
      <c r="AV14" s="204" t="str">
        <f>IF(ADD22E!AT33="", "", ADD22E!AT33)</f>
        <v>ADD22E_04_A_PR24</v>
      </c>
      <c r="AW14" s="204" t="str">
        <f>IF(ADD22E!AU33="", "", ADD22E!AU33)</f>
        <v>ADD22E_04_A_PR24</v>
      </c>
      <c r="AX14" s="204" t="str">
        <f>IF(ADD22E!AV33="", "", ADD22E!AV33)</f>
        <v>ADD22E_04_A_PR24</v>
      </c>
      <c r="AY14" s="204" t="str">
        <f>IF(ADD22E!AW33="", "", ADD22E!AW33)</f>
        <v>ADD22E_04_A_PR24</v>
      </c>
      <c r="AZ14" s="204" t="str">
        <f>IF(ADD22E!AX33="", "", ADD22E!AX33)</f>
        <v>ADD22E_04_A_PR24</v>
      </c>
      <c r="BA14" s="204" t="str">
        <f>IF(ADD22E!AY33="", "", ADD22E!AY33)</f>
        <v>ADD22E_04_A_PR24</v>
      </c>
      <c r="BB14" s="204" t="str">
        <f>IF(ADD22E!AZ33="", "", ADD22E!AZ33)</f>
        <v>ADD22E_04_A_PR24</v>
      </c>
      <c r="BC14" s="204" t="str">
        <f>IF(ADD22E!BA33="", "", ADD22E!BA33)</f>
        <v>ADD22E_04_A_PR24</v>
      </c>
      <c r="BD14" s="204" t="str">
        <f>IF(ADD22E!BB33="", "", ADD22E!BB33)</f>
        <v>ADD22E_04_A_PR24</v>
      </c>
      <c r="BE14" s="204" t="str">
        <f>IF(ADD22E!BC33="", "", ADD22E!BC33)</f>
        <v>ADD22E_04_A_PR24</v>
      </c>
      <c r="BF14" s="204" t="str">
        <f>IF(ADD22E!BD33="", "", ADD22E!BD33)</f>
        <v>ADD22E_04_A_PR24</v>
      </c>
      <c r="BG14" s="204" t="str">
        <f>IF(ADD22E!BE33="", "", ADD22E!BE33)</f>
        <v>ADD22E_04_A_PR24</v>
      </c>
      <c r="BH14" s="204" t="str">
        <f>IF(ADD22E!BF33="", "", ADD22E!BF33)</f>
        <v>ADD22E_04_A_PR24</v>
      </c>
      <c r="BI14" s="204" t="str">
        <f>IF(ADD22E!BG33="", "", ADD22E!BG33)</f>
        <v>ADD22E_04_A_PR24</v>
      </c>
      <c r="BJ14" s="204" t="str">
        <f>IF(ADD22E!BH33="", "", ADD22E!BH33)</f>
        <v>ADD22E_04_A_PR24</v>
      </c>
      <c r="BK14" s="204" t="str">
        <f>IF(ADD22E!BI33="", "", ADD22E!BI33)</f>
        <v>ADD22E_04_A_PR24</v>
      </c>
      <c r="BL14" s="204" t="str">
        <f>IF(ADD22E!BJ33="", "", ADD22E!BJ33)</f>
        <v>ADD22E_04_A_PR24</v>
      </c>
      <c r="BM14" s="204" t="str">
        <f>IF(ADD22E!BK33="", "", ADD22E!BK33)</f>
        <v>ADD22E_04_A_PR24</v>
      </c>
    </row>
    <row r="15" spans="1:65" ht="57.75" customHeight="1" thickBot="1">
      <c r="A15" s="44"/>
      <c r="B15" s="54" t="s">
        <v>144</v>
      </c>
      <c r="C15" s="59" t="s">
        <v>145</v>
      </c>
      <c r="D15" s="65" t="str">
        <f>C15&amp;"_"&amp;(_xlfn.XLOOKUP(Validation!$B$5,Lists!$C$5:$C$27,Lists!$D$5:$D$27))</f>
        <v>PR24_LCC_AFW</v>
      </c>
      <c r="E15" s="187" t="s">
        <v>132</v>
      </c>
      <c r="F15" s="99">
        <f>ADD22E!D40</f>
        <v>2</v>
      </c>
      <c r="G15" s="277" t="e">
        <f>ADD22E!F40</f>
        <v>#DIV/0!</v>
      </c>
      <c r="H15" s="277" t="e">
        <f>ADD22E!G40</f>
        <v>#DIV/0!</v>
      </c>
      <c r="I15" s="277" t="e">
        <f>ADD22E!H40</f>
        <v>#DIV/0!</v>
      </c>
      <c r="J15" s="277" t="e">
        <f>ADD22E!I40</f>
        <v>#DIV/0!</v>
      </c>
      <c r="K15" s="277" t="e">
        <f>ADD22E!J40</f>
        <v>#DIV/0!</v>
      </c>
      <c r="L15" s="277" t="e">
        <f>ADD22E!K40</f>
        <v>#DIV/0!</v>
      </c>
      <c r="M15" s="277" t="e">
        <f>ADD22E!L40</f>
        <v>#DIV/0!</v>
      </c>
      <c r="N15" s="277" t="e">
        <f>ADD22E!M40</f>
        <v>#DIV/0!</v>
      </c>
      <c r="O15" s="277" t="e">
        <f>ADD22E!N40</f>
        <v>#DIV/0!</v>
      </c>
      <c r="P15" s="277" t="e">
        <f>ADD22E!O40</f>
        <v>#DIV/0!</v>
      </c>
      <c r="Q15" s="277" t="e">
        <f>ADD22E!P40</f>
        <v>#DIV/0!</v>
      </c>
      <c r="R15" s="277" t="e">
        <f>ADD22E!Q40</f>
        <v>#DIV/0!</v>
      </c>
      <c r="S15" s="277" t="e">
        <f>ADD22E!R40</f>
        <v>#DIV/0!</v>
      </c>
      <c r="T15" s="277" t="e">
        <f>ADD22E!S40</f>
        <v>#DIV/0!</v>
      </c>
      <c r="U15" s="277" t="e">
        <f>ADD22E!T40</f>
        <v>#DIV/0!</v>
      </c>
      <c r="V15" s="277" t="e">
        <f>ADD22E!U40</f>
        <v>#DIV/0!</v>
      </c>
      <c r="W15" s="277" t="e">
        <f>ADD22E!V40</f>
        <v>#DIV/0!</v>
      </c>
      <c r="X15" s="277" t="e">
        <f>ADD22E!W40</f>
        <v>#DIV/0!</v>
      </c>
      <c r="Y15" s="277" t="e">
        <f>ADD22E!X40</f>
        <v>#DIV/0!</v>
      </c>
      <c r="Z15" s="277" t="e">
        <f>ADD22E!Y40</f>
        <v>#DIV/0!</v>
      </c>
      <c r="AA15" s="277" t="e">
        <f>ADD22E!Z40</f>
        <v>#DIV/0!</v>
      </c>
      <c r="AB15" s="277" t="e">
        <f>ADD22E!AA40</f>
        <v>#DIV/0!</v>
      </c>
      <c r="AC15" s="277" t="e">
        <f>ADD22E!AB40</f>
        <v>#DIV/0!</v>
      </c>
      <c r="AD15" s="277" t="e">
        <f>ADD22E!AC40</f>
        <v>#DIV/0!</v>
      </c>
      <c r="AE15" s="44"/>
      <c r="AF15" s="5" t="s">
        <v>146</v>
      </c>
      <c r="AG15" s="44"/>
      <c r="AH15" s="5"/>
      <c r="AI15" s="44"/>
      <c r="AJ15" s="44"/>
      <c r="AK15" s="80" t="str">
        <f>IF(ADD22A!B15="", "", ADD22A!B15)</f>
        <v>Lower carbon concrete</v>
      </c>
      <c r="AL15" s="59" t="str">
        <f>IF(ADD22A!C15="", "", ADD22A!C15)</f>
        <v>PR24_LCC</v>
      </c>
      <c r="AM15" s="59" t="str">
        <f>IF(ADD22A!D15="", "", ADD22A!D15)</f>
        <v>PR24_LCC_AFW</v>
      </c>
      <c r="AN15" s="59" t="str">
        <f>IF(ADD22A!E15="", "", ADD22A!E15)</f>
        <v>%</v>
      </c>
      <c r="AO15" s="99">
        <f>IF(ADD22A!F15="", "", ADD22A!F15)</f>
        <v>2</v>
      </c>
      <c r="AP15" s="356" t="str">
        <f>IF(ADD22E!AN40="", "", ADD22E!AN40)</f>
        <v>ADD22E_05_E_PR24</v>
      </c>
      <c r="AQ15" s="204" t="str">
        <f>IF(ADD22E!AO40="", "", ADD22E!AO40)</f>
        <v>ADD22E_05_E_PR24</v>
      </c>
      <c r="AR15" s="204" t="str">
        <f>IF(ADD22E!AP40="", "", ADD22E!AP40)</f>
        <v>ADD22E_05_E_PR24</v>
      </c>
      <c r="AS15" s="204" t="str">
        <f>IF(ADD22E!AQ40="", "", ADD22E!AQ40)</f>
        <v>ADD22E_05_E_PR24</v>
      </c>
      <c r="AT15" s="204" t="str">
        <f>IF(ADD22E!AR40="", "", ADD22E!AR40)</f>
        <v>ADD22E_05_E_PR24</v>
      </c>
      <c r="AU15" s="204" t="str">
        <f>IF(ADD22E!AS40="", "", ADD22E!AS40)</f>
        <v>ADD22E_05_E_PR24</v>
      </c>
      <c r="AV15" s="204" t="str">
        <f>IF(ADD22E!AT40="", "", ADD22E!AT40)</f>
        <v>ADD22E_05_E_PR24</v>
      </c>
      <c r="AW15" s="204" t="str">
        <f>IF(ADD22E!AU40="", "", ADD22E!AU40)</f>
        <v>ADD22E_05_E_PR24</v>
      </c>
      <c r="AX15" s="204" t="str">
        <f>IF(ADD22E!AV40="", "", ADD22E!AV40)</f>
        <v>ADD22E_05_E_PR24</v>
      </c>
      <c r="AY15" s="204" t="str">
        <f>IF(ADD22E!AW40="", "", ADD22E!AW40)</f>
        <v>ADD22E_05_E_PR24</v>
      </c>
      <c r="AZ15" s="204" t="str">
        <f>IF(ADD22E!AX40="", "", ADD22E!AX40)</f>
        <v>ADD22E_05_E_PR24</v>
      </c>
      <c r="BA15" s="204" t="str">
        <f>IF(ADD22E!AY40="", "", ADD22E!AY40)</f>
        <v>ADD22E_05_E_PR24</v>
      </c>
      <c r="BB15" s="204" t="str">
        <f>IF(ADD22E!AZ40="", "", ADD22E!AZ40)</f>
        <v>ADD22E_05_E_PR24</v>
      </c>
      <c r="BC15" s="204" t="str">
        <f>IF(ADD22E!BA40="", "", ADD22E!BA40)</f>
        <v>ADD22E_05_E_PR24</v>
      </c>
      <c r="BD15" s="204" t="str">
        <f>IF(ADD22E!BB40="", "", ADD22E!BB40)</f>
        <v>ADD22E_05_E_PR24</v>
      </c>
      <c r="BE15" s="204" t="str">
        <f>IF(ADD22E!BC40="", "", ADD22E!BC40)</f>
        <v>ADD22E_05_E_PR24</v>
      </c>
      <c r="BF15" s="204" t="str">
        <f>IF(ADD22E!BD40="", "", ADD22E!BD40)</f>
        <v>ADD22E_05_E_PR24</v>
      </c>
      <c r="BG15" s="204" t="str">
        <f>IF(ADD22E!BE40="", "", ADD22E!BE40)</f>
        <v>ADD22E_05_E_PR24</v>
      </c>
      <c r="BH15" s="204" t="str">
        <f>IF(ADD22E!BF40="", "", ADD22E!BF40)</f>
        <v>ADD22E_05_E_PR24</v>
      </c>
      <c r="BI15" s="204" t="str">
        <f>IF(ADD22E!BG40="", "", ADD22E!BG40)</f>
        <v>ADD22E_05_E_PR24</v>
      </c>
      <c r="BJ15" s="204" t="str">
        <f>IF(ADD22E!BH40="", "", ADD22E!BH40)</f>
        <v>ADD22E_05_E_PR24</v>
      </c>
      <c r="BK15" s="204" t="str">
        <f>IF(ADD22E!BI40="", "", ADD22E!BI40)</f>
        <v>ADD22E_05_E_PR24</v>
      </c>
      <c r="BL15" s="204" t="str">
        <f>IF(ADD22E!BJ40="", "", ADD22E!BJ40)</f>
        <v>ADD22E_05_E_PR24</v>
      </c>
      <c r="BM15" s="204" t="str">
        <f>IF(ADD22E!BK40="", "", ADD22E!BK40)</f>
        <v>ADD22E_05_E_PR24</v>
      </c>
    </row>
    <row r="16" spans="1:65" ht="56.25" customHeight="1" thickBot="1">
      <c r="A16" s="44"/>
      <c r="B16" s="54" t="s">
        <v>147</v>
      </c>
      <c r="C16" s="59" t="s">
        <v>148</v>
      </c>
      <c r="D16" s="65" t="str">
        <f>C16&amp;"_"&amp;(_xlfn.XLOOKUP(Validation!$B$5,Lists!$C$5:$C$27,Lists!$D$5:$D$27))</f>
        <v>PR24_LPR_AFW</v>
      </c>
      <c r="E16" s="187" t="s">
        <v>149</v>
      </c>
      <c r="F16" s="99">
        <f>ADD22E!D49</f>
        <v>0</v>
      </c>
      <c r="G16" s="291" t="e">
        <f>ADD22E!F49</f>
        <v>#DIV/0!</v>
      </c>
      <c r="H16" s="291" t="e">
        <f>ADD22E!G49</f>
        <v>#DIV/0!</v>
      </c>
      <c r="I16" s="291" t="e">
        <f>ADD22E!H49</f>
        <v>#DIV/0!</v>
      </c>
      <c r="J16" s="291" t="e">
        <f>ADD22E!I49</f>
        <v>#DIV/0!</v>
      </c>
      <c r="K16" s="291" t="e">
        <f>ADD22E!J49</f>
        <v>#DIV/0!</v>
      </c>
      <c r="L16" s="291" t="e">
        <f>ADD22E!K49</f>
        <v>#DIV/0!</v>
      </c>
      <c r="M16" s="291" t="e">
        <f>ADD22E!L49</f>
        <v>#DIV/0!</v>
      </c>
      <c r="N16" s="291" t="e">
        <f>ADD22E!M49</f>
        <v>#DIV/0!</v>
      </c>
      <c r="O16" s="291" t="e">
        <f>ADD22E!N49</f>
        <v>#DIV/0!</v>
      </c>
      <c r="P16" s="291" t="e">
        <f>ADD22E!O49</f>
        <v>#DIV/0!</v>
      </c>
      <c r="Q16" s="291" t="e">
        <f>ADD22E!P49</f>
        <v>#DIV/0!</v>
      </c>
      <c r="R16" s="291" t="e">
        <f>ADD22E!Q49</f>
        <v>#DIV/0!</v>
      </c>
      <c r="S16" s="291" t="e">
        <f>ADD22E!R49</f>
        <v>#DIV/0!</v>
      </c>
      <c r="T16" s="291" t="e">
        <f>ADD22E!S49</f>
        <v>#DIV/0!</v>
      </c>
      <c r="U16" s="291" t="e">
        <f>ADD22E!T49</f>
        <v>#DIV/0!</v>
      </c>
      <c r="V16" s="291" t="e">
        <f>ADD22E!U49</f>
        <v>#DIV/0!</v>
      </c>
      <c r="W16" s="291" t="e">
        <f>ADD22E!V49</f>
        <v>#DIV/0!</v>
      </c>
      <c r="X16" s="291" t="e">
        <f>ADD22E!W49</f>
        <v>#DIV/0!</v>
      </c>
      <c r="Y16" s="291" t="e">
        <f>ADD22E!X49</f>
        <v>#DIV/0!</v>
      </c>
      <c r="Z16" s="291" t="e">
        <f>ADD22E!Y49</f>
        <v>#DIV/0!</v>
      </c>
      <c r="AA16" s="291" t="e">
        <f>ADD22E!Z49</f>
        <v>#DIV/0!</v>
      </c>
      <c r="AB16" s="291" t="e">
        <f>ADD22E!AA49</f>
        <v>#DIV/0!</v>
      </c>
      <c r="AC16" s="291" t="e">
        <f>ADD22E!AB49</f>
        <v>#DIV/0!</v>
      </c>
      <c r="AD16" s="291" t="e">
        <f>ADD22E!AC49</f>
        <v>#DIV/0!</v>
      </c>
      <c r="AE16" s="44"/>
      <c r="AF16" s="5" t="s">
        <v>150</v>
      </c>
      <c r="AG16" s="44"/>
      <c r="AH16" s="5"/>
      <c r="AI16" s="44"/>
      <c r="AJ16" s="44"/>
      <c r="AK16" s="80" t="str">
        <f>IF(ADD22A!B16="", "", ADD22A!B16)</f>
        <v>Low pressure</v>
      </c>
      <c r="AL16" s="59" t="str">
        <f>IF(ADD22A!C16="", "", ADD22A!C16)</f>
        <v>PR24_LPR</v>
      </c>
      <c r="AM16" s="59" t="str">
        <f>IF(ADD22A!D16="", "", ADD22A!D16)</f>
        <v>PR24_LPR_AFW</v>
      </c>
      <c r="AN16" s="59" t="str">
        <f>IF(ADD22A!E16="", "", ADD22A!E16)</f>
        <v>Time</v>
      </c>
      <c r="AO16" s="99">
        <f>IF(ADD22A!F16="", "", ADD22A!F16)</f>
        <v>0</v>
      </c>
      <c r="AP16" s="204" t="str">
        <f>IF(ADD22E!AN49="", "", ADD22E!AN49)</f>
        <v>ADD22E_06_G_PR24</v>
      </c>
      <c r="AQ16" s="204" t="str">
        <f>IF(ADD22E!AO49="", "", ADD22E!AO49)</f>
        <v>ADD22E_06_G_PR24</v>
      </c>
      <c r="AR16" s="204" t="str">
        <f>IF(ADD22E!AP49="", "", ADD22E!AP49)</f>
        <v>ADD22E_06_G_PR24</v>
      </c>
      <c r="AS16" s="204" t="str">
        <f>IF(ADD22E!AQ49="", "", ADD22E!AQ49)</f>
        <v>ADD22E_06_G_PR24</v>
      </c>
      <c r="AT16" s="204" t="str">
        <f>IF(ADD22E!AR49="", "", ADD22E!AR49)</f>
        <v>ADD22E_06_G_PR24</v>
      </c>
      <c r="AU16" s="204" t="str">
        <f>IF(ADD22E!AS49="", "", ADD22E!AS49)</f>
        <v>ADD22E_06_G_PR24</v>
      </c>
      <c r="AV16" s="204" t="str">
        <f>IF(ADD22E!AT49="", "", ADD22E!AT49)</f>
        <v>ADD22E_06_G_PR24</v>
      </c>
      <c r="AW16" s="204" t="str">
        <f>IF(ADD22E!AU49="", "", ADD22E!AU49)</f>
        <v>ADD22E_06_G_PR24</v>
      </c>
      <c r="AX16" s="204" t="str">
        <f>IF(ADD22E!AV49="", "", ADD22E!AV49)</f>
        <v>ADD22E_06_G_PR24</v>
      </c>
      <c r="AY16" s="204" t="str">
        <f>IF(ADD22E!AW49="", "", ADD22E!AW49)</f>
        <v>ADD22E_06_G_PR24</v>
      </c>
      <c r="AZ16" s="204" t="str">
        <f>IF(ADD22E!AX49="", "", ADD22E!AX49)</f>
        <v>ADD22E_06_G_PR24</v>
      </c>
      <c r="BA16" s="204" t="str">
        <f>IF(ADD22E!AY49="", "", ADD22E!AY49)</f>
        <v>ADD22E_06_G_PR24</v>
      </c>
      <c r="BB16" s="204" t="str">
        <f>IF(ADD22E!AZ49="", "", ADD22E!AZ49)</f>
        <v>ADD22E_06_G_PR24</v>
      </c>
      <c r="BC16" s="204" t="str">
        <f>IF(ADD22E!BA49="", "", ADD22E!BA49)</f>
        <v>ADD22E_06_G_PR24</v>
      </c>
      <c r="BD16" s="204" t="str">
        <f>IF(ADD22E!BB49="", "", ADD22E!BB49)</f>
        <v>ADD22E_06_G_PR24</v>
      </c>
      <c r="BE16" s="204" t="str">
        <f>IF(ADD22E!BC49="", "", ADD22E!BC49)</f>
        <v>ADD22E_06_G_PR24</v>
      </c>
      <c r="BF16" s="204" t="str">
        <f>IF(ADD22E!BD49="", "", ADD22E!BD49)</f>
        <v>ADD22E_06_G_PR24</v>
      </c>
      <c r="BG16" s="204" t="str">
        <f>IF(ADD22E!BE49="", "", ADD22E!BE49)</f>
        <v>ADD22E_06_G_PR24</v>
      </c>
      <c r="BH16" s="204" t="str">
        <f>IF(ADD22E!BF49="", "", ADD22E!BF49)</f>
        <v>ADD22E_06_G_PR24</v>
      </c>
      <c r="BI16" s="204" t="str">
        <f>IF(ADD22E!BG49="", "", ADD22E!BG49)</f>
        <v>ADD22E_06_G_PR24</v>
      </c>
      <c r="BJ16" s="204" t="str">
        <f>IF(ADD22E!BH49="", "", ADD22E!BH49)</f>
        <v>ADD22E_06_G_PR24</v>
      </c>
      <c r="BK16" s="204" t="str">
        <f>IF(ADD22E!BI49="", "", ADD22E!BI49)</f>
        <v>ADD22E_06_G_PR24</v>
      </c>
      <c r="BL16" s="204" t="str">
        <f>IF(ADD22E!BJ49="", "", ADD22E!BJ49)</f>
        <v>ADD22E_06_G_PR24</v>
      </c>
      <c r="BM16" s="204" t="str">
        <f>IF(ADD22E!BK49="", "", ADD22E!BK49)</f>
        <v>ADD22E_06_G_PR24</v>
      </c>
    </row>
    <row r="17" spans="1:65" ht="57.75" customHeight="1" thickBot="1">
      <c r="A17" s="44"/>
      <c r="B17" s="54" t="s">
        <v>151</v>
      </c>
      <c r="C17" s="59" t="s">
        <v>152</v>
      </c>
      <c r="D17" s="65" t="str">
        <f>C17&amp;"_"&amp;(_xlfn.XLOOKUP(Validation!$B$5,Lists!$C$5:$C$27,Lists!$D$5:$D$27))</f>
        <v>PR24_SWC_AFW</v>
      </c>
      <c r="E17" s="187" t="s">
        <v>142</v>
      </c>
      <c r="F17" s="99">
        <f>ADD22E!D52</f>
        <v>0</v>
      </c>
      <c r="G17" s="26">
        <f>ADD22E!F52</f>
        <v>0</v>
      </c>
      <c r="H17" s="26">
        <f>ADD22E!G52</f>
        <v>0</v>
      </c>
      <c r="I17" s="26">
        <f>ADD22E!H52</f>
        <v>0</v>
      </c>
      <c r="J17" s="26">
        <f>ADD22E!I52</f>
        <v>0</v>
      </c>
      <c r="K17" s="26">
        <f>ADD22E!J52</f>
        <v>0</v>
      </c>
      <c r="L17" s="26">
        <f>ADD22E!K52</f>
        <v>0</v>
      </c>
      <c r="M17" s="26">
        <f>ADD22E!L52</f>
        <v>0</v>
      </c>
      <c r="N17" s="26">
        <f>ADD22E!M52</f>
        <v>0</v>
      </c>
      <c r="O17" s="26">
        <f>ADD22E!N52</f>
        <v>0</v>
      </c>
      <c r="P17" s="26">
        <f>ADD22E!O52</f>
        <v>0</v>
      </c>
      <c r="Q17" s="26">
        <f>ADD22E!P52</f>
        <v>0</v>
      </c>
      <c r="R17" s="26">
        <f>ADD22E!Q52</f>
        <v>0</v>
      </c>
      <c r="S17" s="26">
        <f>ADD22E!R52</f>
        <v>0</v>
      </c>
      <c r="T17" s="26">
        <f>ADD22E!S52</f>
        <v>0</v>
      </c>
      <c r="U17" s="26">
        <f>ADD22E!T52</f>
        <v>0</v>
      </c>
      <c r="V17" s="26">
        <f>ADD22E!U52</f>
        <v>0</v>
      </c>
      <c r="W17" s="26">
        <f>ADD22E!V52</f>
        <v>0</v>
      </c>
      <c r="X17" s="26">
        <f>ADD22E!W52</f>
        <v>0</v>
      </c>
      <c r="Y17" s="26">
        <f>ADD22E!X52</f>
        <v>0</v>
      </c>
      <c r="Z17" s="26">
        <f>ADD22E!Y52</f>
        <v>0</v>
      </c>
      <c r="AA17" s="26">
        <f>ADD22E!Z52</f>
        <v>0</v>
      </c>
      <c r="AB17" s="26">
        <f>ADD22E!AA52</f>
        <v>0</v>
      </c>
      <c r="AC17" s="26">
        <f>ADD22E!AB52</f>
        <v>0</v>
      </c>
      <c r="AD17" s="26">
        <f>ADD22E!AC52</f>
        <v>0</v>
      </c>
      <c r="AE17" s="44"/>
      <c r="AF17" s="5" t="s">
        <v>153</v>
      </c>
      <c r="AG17" s="44"/>
      <c r="AH17" s="5"/>
      <c r="AI17" s="44"/>
      <c r="AJ17" s="44"/>
      <c r="AK17" s="80" t="str">
        <f>IF(ADD22A!B17="", "", ADD22A!B17)</f>
        <v>Streetworks collaboration</v>
      </c>
      <c r="AL17" s="59" t="str">
        <f>IF(ADD22A!C17="", "", ADD22A!C17)</f>
        <v>PR24_SWC</v>
      </c>
      <c r="AM17" s="59" t="str">
        <f>IF(ADD22A!D17="", "", ADD22A!D17)</f>
        <v>PR24_SWC_AFW</v>
      </c>
      <c r="AN17" s="59" t="str">
        <f>IF(ADD22A!E17="", "", ADD22A!E17)</f>
        <v>Number</v>
      </c>
      <c r="AO17" s="99">
        <f>IF(ADD22A!F17="", "", ADD22A!F17)</f>
        <v>0</v>
      </c>
      <c r="AP17" s="357" t="str">
        <f>IF(ADD22E!AN52="", "", ADD22E!AN52)</f>
        <v>ADD22E_07_A_PR24</v>
      </c>
      <c r="AQ17" s="204" t="str">
        <f>IF(ADD22E!AO52="", "", ADD22E!AO52)</f>
        <v>ADD22E_07_A_PR24</v>
      </c>
      <c r="AR17" s="204" t="str">
        <f>IF(ADD22E!AP52="", "", ADD22E!AP52)</f>
        <v>ADD22E_07_A_PR24</v>
      </c>
      <c r="AS17" s="204" t="str">
        <f>IF(ADD22E!AQ52="", "", ADD22E!AQ52)</f>
        <v>ADD22E_07_A_PR24</v>
      </c>
      <c r="AT17" s="204" t="str">
        <f>IF(ADD22E!AR52="", "", ADD22E!AR52)</f>
        <v>ADD22E_07_A_PR24</v>
      </c>
      <c r="AU17" s="204" t="str">
        <f>IF(ADD22E!AS52="", "", ADD22E!AS52)</f>
        <v>ADD22E_07_A_PR24</v>
      </c>
      <c r="AV17" s="204" t="str">
        <f>IF(ADD22E!AT52="", "", ADD22E!AT52)</f>
        <v>ADD22E_07_A_PR24</v>
      </c>
      <c r="AW17" s="204" t="str">
        <f>IF(ADD22E!AU52="", "", ADD22E!AU52)</f>
        <v>ADD22E_07_A_PR24</v>
      </c>
      <c r="AX17" s="204" t="str">
        <f>IF(ADD22E!AV52="", "", ADD22E!AV52)</f>
        <v>ADD22E_07_A_PR24</v>
      </c>
      <c r="AY17" s="204" t="str">
        <f>IF(ADD22E!AW52="", "", ADD22E!AW52)</f>
        <v>ADD22E_07_A_PR24</v>
      </c>
      <c r="AZ17" s="204" t="str">
        <f>IF(ADD22E!AX52="", "", ADD22E!AX52)</f>
        <v>ADD22E_07_A_PR24</v>
      </c>
      <c r="BA17" s="204" t="str">
        <f>IF(ADD22E!AY52="", "", ADD22E!AY52)</f>
        <v>ADD22E_07_A_PR24</v>
      </c>
      <c r="BB17" s="204" t="str">
        <f>IF(ADD22E!AZ52="", "", ADD22E!AZ52)</f>
        <v>ADD22E_07_A_PR24</v>
      </c>
      <c r="BC17" s="204" t="str">
        <f>IF(ADD22E!BA52="", "", ADD22E!BA52)</f>
        <v>ADD22E_07_A_PR24</v>
      </c>
      <c r="BD17" s="204" t="str">
        <f>IF(ADD22E!BB52="", "", ADD22E!BB52)</f>
        <v>ADD22E_07_A_PR24</v>
      </c>
      <c r="BE17" s="204" t="str">
        <f>IF(ADD22E!BC52="", "", ADD22E!BC52)</f>
        <v>ADD22E_07_A_PR24</v>
      </c>
      <c r="BF17" s="204" t="str">
        <f>IF(ADD22E!BD52="", "", ADD22E!BD52)</f>
        <v>ADD22E_07_A_PR24</v>
      </c>
      <c r="BG17" s="204" t="str">
        <f>IF(ADD22E!BE52="", "", ADD22E!BE52)</f>
        <v>ADD22E_07_A_PR24</v>
      </c>
      <c r="BH17" s="204" t="str">
        <f>IF(ADD22E!BF52="", "", ADD22E!BF52)</f>
        <v>ADD22E_07_A_PR24</v>
      </c>
      <c r="BI17" s="204" t="str">
        <f>IF(ADD22E!BG52="", "", ADD22E!BG52)</f>
        <v>ADD22E_07_A_PR24</v>
      </c>
      <c r="BJ17" s="204" t="str">
        <f>IF(ADD22E!BH52="", "", ADD22E!BH52)</f>
        <v>ADD22E_07_A_PR24</v>
      </c>
      <c r="BK17" s="204" t="str">
        <f>IF(ADD22E!BI52="", "", ADD22E!BI52)</f>
        <v>ADD22E_07_A_PR24</v>
      </c>
      <c r="BL17" s="204" t="str">
        <f>IF(ADD22E!BJ52="", "", ADD22E!BJ52)</f>
        <v>ADD22E_07_A_PR24</v>
      </c>
      <c r="BM17" s="204" t="str">
        <f>IF(ADD22E!BK52="", "", ADD22E!BK52)</f>
        <v>ADD22E_07_A_PR24</v>
      </c>
    </row>
    <row r="18" spans="1:65" ht="57.75" customHeight="1" thickBot="1">
      <c r="A18" s="44"/>
      <c r="B18" s="54" t="s">
        <v>154</v>
      </c>
      <c r="C18" s="59" t="s">
        <v>155</v>
      </c>
      <c r="D18" s="65" t="str">
        <f>C18&amp;"_"&amp;(_xlfn.XLOOKUP(Validation!$B$5,Lists!$C$5:$C$27,Lists!$D$5:$D$27))</f>
        <v>PR24_WW_AFW</v>
      </c>
      <c r="E18" s="187" t="s">
        <v>156</v>
      </c>
      <c r="F18" s="99">
        <v>2</v>
      </c>
      <c r="G18" s="26">
        <f>ADD22E!F56</f>
        <v>0</v>
      </c>
      <c r="H18" s="26">
        <f>ADD22E!G56</f>
        <v>0</v>
      </c>
      <c r="I18" s="26">
        <f>ADD22E!H56</f>
        <v>0</v>
      </c>
      <c r="J18" s="26">
        <f>ADD22E!I56</f>
        <v>0</v>
      </c>
      <c r="K18" s="26">
        <f>ADD22E!J56</f>
        <v>0</v>
      </c>
      <c r="L18" s="26">
        <f>ADD22E!K56</f>
        <v>0</v>
      </c>
      <c r="M18" s="26">
        <f>ADD22E!L56</f>
        <v>0</v>
      </c>
      <c r="N18" s="26">
        <f>ADD22E!M56</f>
        <v>0</v>
      </c>
      <c r="O18" s="26">
        <f>ADD22E!N56</f>
        <v>0</v>
      </c>
      <c r="P18" s="26">
        <f>ADD22E!O56</f>
        <v>0</v>
      </c>
      <c r="Q18" s="26">
        <f>ADD22E!P56</f>
        <v>0</v>
      </c>
      <c r="R18" s="26">
        <f>ADD22E!Q56</f>
        <v>0</v>
      </c>
      <c r="S18" s="26">
        <f>ADD22E!R56</f>
        <v>0</v>
      </c>
      <c r="T18" s="26">
        <f>ADD22E!S56</f>
        <v>0</v>
      </c>
      <c r="U18" s="26">
        <f>ADD22E!T56</f>
        <v>0</v>
      </c>
      <c r="V18" s="26">
        <f>ADD22E!U56</f>
        <v>0</v>
      </c>
      <c r="W18" s="26">
        <f>ADD22E!V56</f>
        <v>0</v>
      </c>
      <c r="X18" s="26">
        <f>ADD22E!W56</f>
        <v>0</v>
      </c>
      <c r="Y18" s="26">
        <f>ADD22E!X56</f>
        <v>0</v>
      </c>
      <c r="Z18" s="26">
        <f>ADD22E!Y56</f>
        <v>0</v>
      </c>
      <c r="AA18" s="26">
        <f>ADD22E!Z56</f>
        <v>0</v>
      </c>
      <c r="AB18" s="26">
        <f>ADD22E!AA56</f>
        <v>0</v>
      </c>
      <c r="AC18" s="26">
        <f>ADD22E!AB56</f>
        <v>0</v>
      </c>
      <c r="AD18" s="26">
        <f>ADD22E!AC56</f>
        <v>0</v>
      </c>
      <c r="AE18" s="44"/>
      <c r="AF18" s="5" t="s">
        <v>157</v>
      </c>
      <c r="AG18" s="44"/>
      <c r="AH18" s="5"/>
      <c r="AI18" s="44"/>
      <c r="AJ18" s="44"/>
      <c r="AK18" s="80" t="str">
        <f>IF(ADD22A!B18="", "", ADD22A!B18)</f>
        <v>Wonderful Windermere</v>
      </c>
      <c r="AL18" s="59" t="str">
        <f>IF(ADD22A!C18="", "", ADD22A!C18)</f>
        <v>PR24_WW</v>
      </c>
      <c r="AM18" s="59" t="str">
        <f>IF(ADD22A!D18="", "", ADD22A!D18)</f>
        <v>PR24_WW_AFW</v>
      </c>
      <c r="AN18" s="59" t="str">
        <f>IF(ADD22A!E18="", "", ADD22A!E18)</f>
        <v>Kg</v>
      </c>
      <c r="AO18" s="99">
        <f>IF(ADD22A!F18="", "", ADD22A!F18)</f>
        <v>2</v>
      </c>
      <c r="AP18" s="357" t="str">
        <f>IF(ADD22E!AN56="", "", ADD22E!AN56)</f>
        <v>ADD22E_08_B_PR24</v>
      </c>
      <c r="AQ18" s="204" t="str">
        <f>IF(ADD22E!AO56="", "", ADD22E!AO56)</f>
        <v>ADD22E_08_B_PR24</v>
      </c>
      <c r="AR18" s="204" t="str">
        <f>IF(ADD22E!AP56="", "", ADD22E!AP56)</f>
        <v>ADD22E_08_B_PR24</v>
      </c>
      <c r="AS18" s="204" t="str">
        <f>IF(ADD22E!AQ56="", "", ADD22E!AQ56)</f>
        <v>ADD22E_08_B_PR24</v>
      </c>
      <c r="AT18" s="204" t="str">
        <f>IF(ADD22E!AR56="", "", ADD22E!AR56)</f>
        <v>ADD22E_08_B_PR24</v>
      </c>
      <c r="AU18" s="204" t="str">
        <f>IF(ADD22E!AS56="", "", ADD22E!AS56)</f>
        <v>ADD22E_08_B_PR24</v>
      </c>
      <c r="AV18" s="204" t="str">
        <f>IF(ADD22E!AT56="", "", ADD22E!AT56)</f>
        <v>ADD22E_08_B_PR24</v>
      </c>
      <c r="AW18" s="204" t="str">
        <f>IF(ADD22E!AU56="", "", ADD22E!AU56)</f>
        <v>ADD22E_08_B_PR24</v>
      </c>
      <c r="AX18" s="204" t="str">
        <f>IF(ADD22E!AV56="", "", ADD22E!AV56)</f>
        <v>ADD22E_08_B_PR24</v>
      </c>
      <c r="AY18" s="204" t="str">
        <f>IF(ADD22E!AW56="", "", ADD22E!AW56)</f>
        <v>ADD22E_08_B_PR24</v>
      </c>
      <c r="AZ18" s="204" t="str">
        <f>IF(ADD22E!AX56="", "", ADD22E!AX56)</f>
        <v>ADD22E_08_B_PR24</v>
      </c>
      <c r="BA18" s="204" t="str">
        <f>IF(ADD22E!AY56="", "", ADD22E!AY56)</f>
        <v>ADD22E_08_B_PR24</v>
      </c>
      <c r="BB18" s="204" t="str">
        <f>IF(ADD22E!AZ56="", "", ADD22E!AZ56)</f>
        <v>ADD22E_08_B_PR24</v>
      </c>
      <c r="BC18" s="204" t="str">
        <f>IF(ADD22E!BA56="", "", ADD22E!BA56)</f>
        <v>ADD22E_08_B_PR24</v>
      </c>
      <c r="BD18" s="204" t="str">
        <f>IF(ADD22E!BB56="", "", ADD22E!BB56)</f>
        <v>ADD22E_08_B_PR24</v>
      </c>
      <c r="BE18" s="204" t="str">
        <f>IF(ADD22E!BC56="", "", ADD22E!BC56)</f>
        <v>ADD22E_08_B_PR24</v>
      </c>
      <c r="BF18" s="204" t="str">
        <f>IF(ADD22E!BD56="", "", ADD22E!BD56)</f>
        <v>ADD22E_08_B_PR24</v>
      </c>
      <c r="BG18" s="204" t="str">
        <f>IF(ADD22E!BE56="", "", ADD22E!BE56)</f>
        <v>ADD22E_08_B_PR24</v>
      </c>
      <c r="BH18" s="204" t="str">
        <f>IF(ADD22E!BF56="", "", ADD22E!BF56)</f>
        <v>ADD22E_08_B_PR24</v>
      </c>
      <c r="BI18" s="204" t="str">
        <f>IF(ADD22E!BG56="", "", ADD22E!BG56)</f>
        <v>ADD22E_08_B_PR24</v>
      </c>
      <c r="BJ18" s="204" t="str">
        <f>IF(ADD22E!BH56="", "", ADD22E!BH56)</f>
        <v>ADD22E_08_B_PR24</v>
      </c>
      <c r="BK18" s="204" t="str">
        <f>IF(ADD22E!BI56="", "", ADD22E!BI56)</f>
        <v>ADD22E_08_B_PR24</v>
      </c>
      <c r="BL18" s="204" t="str">
        <f>IF(ADD22E!BJ56="", "", ADD22E!BJ56)</f>
        <v>ADD22E_08_B_PR24</v>
      </c>
      <c r="BM18" s="204" t="str">
        <f>IF(ADD22E!BK56="", "", ADD22E!BK56)</f>
        <v>ADD22E_08_B_PR24</v>
      </c>
    </row>
    <row r="19" spans="1:65" ht="57.75" customHeight="1">
      <c r="A19" s="44"/>
      <c r="B19" s="392" t="s">
        <v>158</v>
      </c>
      <c r="C19" s="59"/>
      <c r="D19" s="65"/>
      <c r="E19" s="393" t="s">
        <v>132</v>
      </c>
      <c r="F19" s="394">
        <v>2</v>
      </c>
      <c r="G19" s="26">
        <f>ADD22E!F62</f>
        <v>0</v>
      </c>
      <c r="H19" s="26">
        <f>ADD22E!G62</f>
        <v>0</v>
      </c>
      <c r="I19" s="26">
        <f>ADD22E!H62</f>
        <v>0</v>
      </c>
      <c r="J19" s="26">
        <f>ADD22E!I62</f>
        <v>0</v>
      </c>
      <c r="K19" s="26">
        <f>ADD22E!J62</f>
        <v>0</v>
      </c>
      <c r="L19" s="26">
        <f>ADD22E!K62</f>
        <v>0</v>
      </c>
      <c r="M19" s="26">
        <f>ADD22E!L62</f>
        <v>0</v>
      </c>
      <c r="N19" s="26">
        <f>ADD22E!M62</f>
        <v>0</v>
      </c>
      <c r="O19" s="26">
        <f>ADD22E!N62</f>
        <v>0</v>
      </c>
      <c r="P19" s="26">
        <f>ADD22E!O62</f>
        <v>0</v>
      </c>
      <c r="Q19" s="26">
        <f>ADD22E!P62</f>
        <v>0</v>
      </c>
      <c r="R19" s="26">
        <f>ADD22E!Q62</f>
        <v>0</v>
      </c>
      <c r="S19" s="26">
        <f>ADD22E!R62</f>
        <v>0</v>
      </c>
      <c r="T19" s="26">
        <f>ADD22E!S62</f>
        <v>0</v>
      </c>
      <c r="U19" s="26">
        <f>ADD22E!T62</f>
        <v>0</v>
      </c>
      <c r="V19" s="26">
        <f>ADD22E!U62</f>
        <v>9.4844825988269599E-2</v>
      </c>
      <c r="W19" s="26">
        <f>ADD22E!V62</f>
        <v>0.111254179913303</v>
      </c>
      <c r="X19" s="26">
        <f>ADD22E!W62</f>
        <v>0.12530639510320399</v>
      </c>
      <c r="Y19" s="26">
        <f>ADD22E!X62</f>
        <v>0.13823840294654299</v>
      </c>
      <c r="Z19" s="26">
        <f>ADD22E!Y62</f>
        <v>0.14625918799683099</v>
      </c>
      <c r="AA19" s="26">
        <f>ADD22E!Z62</f>
        <v>0.15134728957096399</v>
      </c>
      <c r="AB19" s="26">
        <f>ADD22E!AA62</f>
        <v>0.157318555197551</v>
      </c>
      <c r="AC19" s="26">
        <f>ADD22E!AB62</f>
        <v>0.161230926255542</v>
      </c>
      <c r="AD19" s="26">
        <f>ADD22E!AC62</f>
        <v>0.16371631337633899</v>
      </c>
      <c r="AE19" s="44"/>
      <c r="AF19" s="5" t="s">
        <v>159</v>
      </c>
      <c r="AG19" s="44"/>
      <c r="AH19" s="5"/>
      <c r="AI19" s="44"/>
      <c r="AJ19" s="44"/>
      <c r="AK19" s="80" t="str">
        <f>IF(ADD22A!B19="", "", ADD22A!B19)</f>
        <v>Embedded greenhouse gas emissions [AFW]</v>
      </c>
      <c r="AL19" s="275" t="str">
        <f>IF(ADD22A!C19="", "", ADD22A!C19)</f>
        <v/>
      </c>
      <c r="AM19" s="275" t="str">
        <f>IF(ADD22A!D19="", "", ADD22A!D19)</f>
        <v/>
      </c>
      <c r="AN19" s="375" t="str">
        <f>IF(ADD22A!E19="", "", ADD22A!E19)</f>
        <v>%</v>
      </c>
      <c r="AO19" s="375">
        <f>IF(ADD22A!F19="", "", ADD22A!F19)</f>
        <v>2</v>
      </c>
      <c r="AP19" s="204" t="str">
        <f>IF(ADD22E!AN62="", "", ADD22E!AN62)</f>
        <v/>
      </c>
      <c r="AQ19" s="204" t="str">
        <f>IF(ADD22E!AO62="", "", ADD22E!AO62)</f>
        <v/>
      </c>
      <c r="AR19" s="204" t="str">
        <f>IF(ADD22E!AP62="", "", ADD22E!AP62)</f>
        <v/>
      </c>
      <c r="AS19" s="204" t="str">
        <f>IF(ADD22E!AQ62="", "", ADD22E!AQ62)</f>
        <v/>
      </c>
      <c r="AT19" s="204" t="str">
        <f>IF(ADD22E!AR62="", "", ADD22E!AR62)</f>
        <v/>
      </c>
      <c r="AU19" s="204" t="str">
        <f>IF(ADD22E!AS62="", "", ADD22E!AS62)</f>
        <v/>
      </c>
      <c r="AV19" s="204" t="str">
        <f>IF(ADD22E!AT62="", "", ADD22E!AT62)</f>
        <v/>
      </c>
      <c r="AW19" s="204" t="str">
        <f>IF(ADD22E!AU62="", "", ADD22E!AU62)</f>
        <v/>
      </c>
      <c r="AX19" s="204" t="str">
        <f>IF(ADD22E!AV62="", "", ADD22E!AV62)</f>
        <v/>
      </c>
      <c r="AY19" s="204" t="str">
        <f>IF(ADD22E!AW62="", "", ADD22E!AW62)</f>
        <v/>
      </c>
      <c r="AZ19" s="204" t="str">
        <f>IF(ADD22E!AX62="", "", ADD22E!AX62)</f>
        <v/>
      </c>
      <c r="BA19" s="204" t="str">
        <f>IF(ADD22E!AY62="", "", ADD22E!AY62)</f>
        <v/>
      </c>
      <c r="BB19" s="204" t="str">
        <f>IF(ADD22E!AZ62="", "", ADD22E!AZ62)</f>
        <v/>
      </c>
      <c r="BC19" s="204" t="str">
        <f>IF(ADD22E!BA62="", "", ADD22E!BA62)</f>
        <v/>
      </c>
      <c r="BD19" s="204" t="str">
        <f>IF(ADD22E!BB62="", "", ADD22E!BB62)</f>
        <v/>
      </c>
      <c r="BE19" s="204" t="str">
        <f>IF(ADD22E!BC62="", "", ADD22E!BC62)</f>
        <v/>
      </c>
      <c r="BF19" s="204" t="str">
        <f>IF(ADD22E!BD62="", "", ADD22E!BD62)</f>
        <v/>
      </c>
      <c r="BG19" s="204" t="str">
        <f>IF(ADD22E!BE62="", "", ADD22E!BE62)</f>
        <v/>
      </c>
      <c r="BH19" s="204" t="str">
        <f>IF(ADD22E!BF62="", "", ADD22E!BF62)</f>
        <v/>
      </c>
      <c r="BI19" s="204" t="str">
        <f>IF(ADD22E!BG62="", "", ADD22E!BG62)</f>
        <v/>
      </c>
      <c r="BJ19" s="204" t="str">
        <f>IF(ADD22E!BH62="", "", ADD22E!BH62)</f>
        <v/>
      </c>
      <c r="BK19" s="204" t="str">
        <f>IF(ADD22E!BI62="", "", ADD22E!BI62)</f>
        <v/>
      </c>
      <c r="BL19" s="204" t="str">
        <f>IF(ADD22E!BJ62="", "", ADD22E!BJ62)</f>
        <v/>
      </c>
      <c r="BM19" s="204" t="str">
        <f>IF(ADD22E!BK62="", "", ADD22E!BK62)</f>
        <v/>
      </c>
    </row>
    <row r="20" spans="1:65" ht="57.75" customHeight="1">
      <c r="A20" s="44"/>
      <c r="B20" s="392" t="s">
        <v>160</v>
      </c>
      <c r="C20" s="59"/>
      <c r="D20" s="65"/>
      <c r="E20" s="393"/>
      <c r="F20" s="394"/>
      <c r="G20" s="26">
        <f>ADD22E!F68</f>
        <v>0</v>
      </c>
      <c r="H20" s="26">
        <f>ADD22E!G68</f>
        <v>0</v>
      </c>
      <c r="I20" s="26">
        <f>ADD22E!H68</f>
        <v>0</v>
      </c>
      <c r="J20" s="26">
        <f>ADD22E!I68</f>
        <v>0</v>
      </c>
      <c r="K20" s="26">
        <f>ADD22E!J68</f>
        <v>0</v>
      </c>
      <c r="L20" s="26">
        <f>ADD22E!K68</f>
        <v>182.55</v>
      </c>
      <c r="M20" s="26">
        <f>ADD22E!L68</f>
        <v>-1025.98</v>
      </c>
      <c r="N20" s="26">
        <f>ADD22E!M68</f>
        <v>-575.19000000000005</v>
      </c>
      <c r="O20" s="26">
        <f>ADD22E!N68</f>
        <v>-1156.58</v>
      </c>
      <c r="P20" s="26">
        <f>ADD22E!O68</f>
        <v>-0.95</v>
      </c>
      <c r="Q20" s="26">
        <f>ADD22E!P68</f>
        <v>0</v>
      </c>
      <c r="R20" s="26">
        <f>ADD22E!Q68</f>
        <v>-626.02</v>
      </c>
      <c r="S20" s="26">
        <f>ADD22E!R68</f>
        <v>0</v>
      </c>
      <c r="T20" s="26">
        <f>ADD22E!S68</f>
        <v>0</v>
      </c>
      <c r="U20" s="26">
        <f>ADD22E!T68</f>
        <v>0</v>
      </c>
      <c r="V20" s="26">
        <f>ADD22E!U68</f>
        <v>0</v>
      </c>
      <c r="W20" s="26">
        <f>ADD22E!V68</f>
        <v>0</v>
      </c>
      <c r="X20" s="26">
        <f>ADD22E!W68</f>
        <v>0</v>
      </c>
      <c r="Y20" s="26">
        <f>ADD22E!X68</f>
        <v>0</v>
      </c>
      <c r="Z20" s="26">
        <f>ADD22E!Y68</f>
        <v>0</v>
      </c>
      <c r="AA20" s="26">
        <f>ADD22E!Z68</f>
        <v>0</v>
      </c>
      <c r="AB20" s="26">
        <f>ADD22E!AA68</f>
        <v>0</v>
      </c>
      <c r="AC20" s="26">
        <f>ADD22E!AB68</f>
        <v>0</v>
      </c>
      <c r="AD20" s="26">
        <f>ADD22E!AC68</f>
        <v>0</v>
      </c>
      <c r="AE20" s="44"/>
      <c r="AF20" s="5" t="s">
        <v>161</v>
      </c>
      <c r="AG20" s="44"/>
      <c r="AH20" s="5"/>
      <c r="AI20" s="44"/>
      <c r="AJ20" s="44"/>
      <c r="AK20" s="80" t="str">
        <f>IF(ADD22A!B20="", "", ADD22A!B20)</f>
        <v>Bespoke PC 2</v>
      </c>
      <c r="AL20" s="275" t="str">
        <f>IF(ADD22A!C20="", "", ADD22A!C20)</f>
        <v/>
      </c>
      <c r="AM20" s="275" t="str">
        <f>IF(ADD22A!D20="", "", ADD22A!D20)</f>
        <v/>
      </c>
      <c r="AN20" s="375" t="str">
        <f>IF(ADD22A!E20="", "", ADD22A!E20)</f>
        <v/>
      </c>
      <c r="AO20" s="375" t="str">
        <f>IF(ADD22A!F20="", "", ADD22A!F20)</f>
        <v/>
      </c>
      <c r="AP20" s="204" t="str">
        <f>IF(ADD22E!AN68="", "", ADD22E!AN68)</f>
        <v/>
      </c>
      <c r="AQ20" s="204" t="str">
        <f>IF(ADD22E!AO68="", "", ADD22E!AO68)</f>
        <v/>
      </c>
      <c r="AR20" s="204" t="str">
        <f>IF(ADD22E!AP68="", "", ADD22E!AP68)</f>
        <v/>
      </c>
      <c r="AS20" s="204" t="str">
        <f>IF(ADD22E!AQ68="", "", ADD22E!AQ68)</f>
        <v/>
      </c>
      <c r="AT20" s="204" t="str">
        <f>IF(ADD22E!AR68="", "", ADD22E!AR68)</f>
        <v/>
      </c>
      <c r="AU20" s="204" t="str">
        <f>IF(ADD22E!AS68="", "", ADD22E!AS68)</f>
        <v/>
      </c>
      <c r="AV20" s="204" t="str">
        <f>IF(ADD22E!AT68="", "", ADD22E!AT68)</f>
        <v/>
      </c>
      <c r="AW20" s="204" t="str">
        <f>IF(ADD22E!AU68="", "", ADD22E!AU68)</f>
        <v/>
      </c>
      <c r="AX20" s="204" t="str">
        <f>IF(ADD22E!AV68="", "", ADD22E!AV68)</f>
        <v/>
      </c>
      <c r="AY20" s="204" t="str">
        <f>IF(ADD22E!AW68="", "", ADD22E!AW68)</f>
        <v/>
      </c>
      <c r="AZ20" s="204" t="str">
        <f>IF(ADD22E!AX68="", "", ADD22E!AX68)</f>
        <v/>
      </c>
      <c r="BA20" s="204" t="str">
        <f>IF(ADD22E!AY68="", "", ADD22E!AY68)</f>
        <v/>
      </c>
      <c r="BB20" s="204" t="str">
        <f>IF(ADD22E!AZ68="", "", ADD22E!AZ68)</f>
        <v/>
      </c>
      <c r="BC20" s="204" t="str">
        <f>IF(ADD22E!BA68="", "", ADD22E!BA68)</f>
        <v/>
      </c>
      <c r="BD20" s="204" t="str">
        <f>IF(ADD22E!BB68="", "", ADD22E!BB68)</f>
        <v/>
      </c>
      <c r="BE20" s="204" t="str">
        <f>IF(ADD22E!BC68="", "", ADD22E!BC68)</f>
        <v/>
      </c>
      <c r="BF20" s="204" t="str">
        <f>IF(ADD22E!BD68="", "", ADD22E!BD68)</f>
        <v/>
      </c>
      <c r="BG20" s="204" t="str">
        <f>IF(ADD22E!BE68="", "", ADD22E!BE68)</f>
        <v/>
      </c>
      <c r="BH20" s="204" t="str">
        <f>IF(ADD22E!BF68="", "", ADD22E!BF68)</f>
        <v/>
      </c>
      <c r="BI20" s="204" t="str">
        <f>IF(ADD22E!BG68="", "", ADD22E!BG68)</f>
        <v/>
      </c>
      <c r="BJ20" s="204" t="str">
        <f>IF(ADD22E!BH68="", "", ADD22E!BH68)</f>
        <v/>
      </c>
      <c r="BK20" s="204" t="str">
        <f>IF(ADD22E!BI68="", "", ADD22E!BI68)</f>
        <v/>
      </c>
      <c r="BL20" s="204" t="str">
        <f>IF(ADD22E!BJ68="", "", ADD22E!BJ68)</f>
        <v/>
      </c>
      <c r="BM20" s="204" t="str">
        <f>IF(ADD22E!BK68="", "", ADD22E!BK68)</f>
        <v/>
      </c>
    </row>
    <row r="21" spans="1:65" ht="57.75" customHeight="1" thickBot="1">
      <c r="A21" s="44"/>
      <c r="B21" s="55" t="s">
        <v>162</v>
      </c>
      <c r="C21" s="66"/>
      <c r="D21" s="78"/>
      <c r="E21" s="369"/>
      <c r="F21" s="370"/>
      <c r="G21" s="26">
        <f>ADD22E!F74</f>
        <v>0</v>
      </c>
      <c r="H21" s="26">
        <f>ADD22E!G74</f>
        <v>0</v>
      </c>
      <c r="I21" s="26">
        <f>ADD22E!H74</f>
        <v>0</v>
      </c>
      <c r="J21" s="26">
        <f>ADD22E!I74</f>
        <v>0</v>
      </c>
      <c r="K21" s="26">
        <f>ADD22E!J74</f>
        <v>0</v>
      </c>
      <c r="L21" s="26">
        <f>ADD22E!K74</f>
        <v>0</v>
      </c>
      <c r="M21" s="26">
        <f>ADD22E!L74</f>
        <v>0</v>
      </c>
      <c r="N21" s="26">
        <f>ADD22E!M74</f>
        <v>0</v>
      </c>
      <c r="O21" s="26">
        <f>ADD22E!N74</f>
        <v>0</v>
      </c>
      <c r="P21" s="26">
        <f>ADD22E!O74</f>
        <v>0</v>
      </c>
      <c r="Q21" s="26">
        <f>ADD22E!P74</f>
        <v>0</v>
      </c>
      <c r="R21" s="26">
        <f>ADD22E!Q74</f>
        <v>0</v>
      </c>
      <c r="S21" s="26">
        <f>ADD22E!R74</f>
        <v>0</v>
      </c>
      <c r="T21" s="26">
        <f>ADD22E!S74</f>
        <v>0</v>
      </c>
      <c r="U21" s="26">
        <f>ADD22E!T74</f>
        <v>0</v>
      </c>
      <c r="V21" s="26">
        <f>ADD22E!U74</f>
        <v>0</v>
      </c>
      <c r="W21" s="26">
        <f>ADD22E!V74</f>
        <v>0</v>
      </c>
      <c r="X21" s="26">
        <f>ADD22E!W74</f>
        <v>0</v>
      </c>
      <c r="Y21" s="26">
        <f>ADD22E!X74</f>
        <v>0</v>
      </c>
      <c r="Z21" s="26">
        <f>ADD22E!Y74</f>
        <v>0</v>
      </c>
      <c r="AA21" s="26">
        <f>ADD22E!Z74</f>
        <v>0</v>
      </c>
      <c r="AB21" s="26">
        <f>ADD22E!AA74</f>
        <v>0</v>
      </c>
      <c r="AC21" s="26">
        <f>ADD22E!AB74</f>
        <v>0</v>
      </c>
      <c r="AD21" s="26">
        <f>ADD22E!AC74</f>
        <v>0</v>
      </c>
      <c r="AE21" s="44"/>
      <c r="AF21" s="4" t="s">
        <v>163</v>
      </c>
      <c r="AG21" s="44"/>
      <c r="AH21" s="4"/>
      <c r="AI21" s="44"/>
      <c r="AJ21" s="44"/>
      <c r="AK21" s="81" t="str">
        <f>IF(ADD22A!B21="", "", ADD22A!B21)</f>
        <v>Bespoke PC 3</v>
      </c>
      <c r="AL21" s="276" t="str">
        <f>IF(ADD22A!C21="", "", ADD22A!C21)</f>
        <v/>
      </c>
      <c r="AM21" s="276" t="str">
        <f>IF(ADD22A!D21="", "", ADD22A!D21)</f>
        <v/>
      </c>
      <c r="AN21" s="376" t="str">
        <f>IF(ADD22A!E21="", "", ADD22A!E21)</f>
        <v/>
      </c>
      <c r="AO21" s="376" t="str">
        <f>IF(ADD22A!F21="", "", ADD22A!F21)</f>
        <v/>
      </c>
      <c r="AP21" s="204" t="str">
        <f>IF(ADD22E!AN74="", "", ADD22E!AN74)</f>
        <v/>
      </c>
      <c r="AQ21" s="204" t="str">
        <f>IF(ADD22E!AO74="", "", ADD22E!AO74)</f>
        <v/>
      </c>
      <c r="AR21" s="204" t="str">
        <f>IF(ADD22E!AP74="", "", ADD22E!AP74)</f>
        <v/>
      </c>
      <c r="AS21" s="204" t="str">
        <f>IF(ADD22E!AQ74="", "", ADD22E!AQ74)</f>
        <v/>
      </c>
      <c r="AT21" s="204" t="str">
        <f>IF(ADD22E!AR74="", "", ADD22E!AR74)</f>
        <v/>
      </c>
      <c r="AU21" s="204" t="str">
        <f>IF(ADD22E!AS74="", "", ADD22E!AS74)</f>
        <v/>
      </c>
      <c r="AV21" s="204" t="str">
        <f>IF(ADD22E!AT74="", "", ADD22E!AT74)</f>
        <v/>
      </c>
      <c r="AW21" s="204" t="str">
        <f>IF(ADD22E!AU74="", "", ADD22E!AU74)</f>
        <v/>
      </c>
      <c r="AX21" s="204" t="str">
        <f>IF(ADD22E!AV74="", "", ADD22E!AV74)</f>
        <v/>
      </c>
      <c r="AY21" s="204" t="str">
        <f>IF(ADD22E!AW74="", "", ADD22E!AW74)</f>
        <v/>
      </c>
      <c r="AZ21" s="204" t="str">
        <f>IF(ADD22E!AX74="", "", ADD22E!AX74)</f>
        <v/>
      </c>
      <c r="BA21" s="204" t="str">
        <f>IF(ADD22E!AY74="", "", ADD22E!AY74)</f>
        <v/>
      </c>
      <c r="BB21" s="204" t="str">
        <f>IF(ADD22E!AZ74="", "", ADD22E!AZ74)</f>
        <v/>
      </c>
      <c r="BC21" s="204" t="str">
        <f>IF(ADD22E!BA74="", "", ADD22E!BA74)</f>
        <v/>
      </c>
      <c r="BD21" s="204" t="str">
        <f>IF(ADD22E!BB74="", "", ADD22E!BB74)</f>
        <v/>
      </c>
      <c r="BE21" s="204" t="str">
        <f>IF(ADD22E!BC74="", "", ADD22E!BC74)</f>
        <v/>
      </c>
      <c r="BF21" s="204" t="str">
        <f>IF(ADD22E!BD74="", "", ADD22E!BD74)</f>
        <v/>
      </c>
      <c r="BG21" s="204" t="str">
        <f>IF(ADD22E!BE74="", "", ADD22E!BE74)</f>
        <v/>
      </c>
      <c r="BH21" s="204" t="str">
        <f>IF(ADD22E!BF74="", "", ADD22E!BF74)</f>
        <v/>
      </c>
      <c r="BI21" s="204" t="str">
        <f>IF(ADD22E!BG74="", "", ADD22E!BG74)</f>
        <v/>
      </c>
      <c r="BJ21" s="204" t="str">
        <f>IF(ADD22E!BH74="", "", ADD22E!BH74)</f>
        <v/>
      </c>
      <c r="BK21" s="204" t="str">
        <f>IF(ADD22E!BI74="", "", ADD22E!BI74)</f>
        <v/>
      </c>
      <c r="BL21" s="204" t="str">
        <f>IF(ADD22E!BJ74="", "", ADD22E!BJ74)</f>
        <v/>
      </c>
      <c r="BM21" s="204" t="str">
        <f>IF(ADD22E!BK74="", "", ADD22E!BK74)</f>
        <v/>
      </c>
    </row>
  </sheetData>
  <mergeCells count="16">
    <mergeCell ref="AF6:AF7"/>
    <mergeCell ref="AK6:AK7"/>
    <mergeCell ref="AM6:AM7"/>
    <mergeCell ref="AK2:AP2"/>
    <mergeCell ref="B4:AH4"/>
    <mergeCell ref="D6:D7"/>
    <mergeCell ref="AP6:BM6"/>
    <mergeCell ref="E6:E7"/>
    <mergeCell ref="C6:C7"/>
    <mergeCell ref="AH6:AH7"/>
    <mergeCell ref="F6:F7"/>
    <mergeCell ref="AL6:AL7"/>
    <mergeCell ref="B6:B7"/>
    <mergeCell ref="AO6:AO7"/>
    <mergeCell ref="AN6:AN7"/>
    <mergeCell ref="G6:AD6"/>
  </mergeCells>
  <phoneticPr fontId="44"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
    <tabColor rgb="FF0070C0"/>
  </sheetPr>
  <dimension ref="A2:BN21"/>
  <sheetViews>
    <sheetView zoomScale="60" zoomScaleNormal="60" workbookViewId="0">
      <selection activeCell="AD20" sqref="G20:AD20"/>
    </sheetView>
  </sheetViews>
  <sheetFormatPr defaultColWidth="23.5" defaultRowHeight="20.25" customHeight="1"/>
  <cols>
    <col min="1" max="1" width="11.875" style="32" customWidth="1"/>
    <col min="2" max="2" width="46.75" style="32" customWidth="1"/>
    <col min="3" max="3" width="20" style="32" customWidth="1"/>
    <col min="4" max="4" width="22.125" style="32" customWidth="1"/>
    <col min="5" max="5" width="21.375" style="32" customWidth="1"/>
    <col min="6" max="6" width="6.625" style="32" customWidth="1"/>
    <col min="7" max="30" width="13.375" style="32" customWidth="1"/>
    <col min="31" max="31" width="2.625" style="32" customWidth="1"/>
    <col min="32" max="32" width="12.875" style="32" customWidth="1"/>
    <col min="33" max="33" width="2.625" style="32" customWidth="1"/>
    <col min="34" max="35" width="10" style="32" customWidth="1"/>
    <col min="36" max="36" width="3.625" style="32" customWidth="1"/>
    <col min="37" max="37" width="40.25" style="32" customWidth="1"/>
    <col min="38" max="40" width="18.125" style="32" customWidth="1"/>
    <col min="41" max="41" width="5.625" style="32" customWidth="1"/>
    <col min="42" max="55" width="14.375" style="32" bestFit="1" customWidth="1"/>
    <col min="56" max="56" width="15.625" style="32" customWidth="1"/>
    <col min="57" max="65" width="14.375" style="32" bestFit="1" customWidth="1"/>
    <col min="66" max="66" width="23.5" style="32" customWidth="1"/>
    <col min="67" max="16384" width="23.5" style="32"/>
  </cols>
  <sheetData>
    <row r="2" spans="1:66" ht="20.25" customHeight="1">
      <c r="A2" s="205"/>
      <c r="B2" s="206" t="s">
        <v>164</v>
      </c>
      <c r="C2" s="232"/>
      <c r="D2" s="232"/>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I2" s="205"/>
      <c r="AJ2" s="205"/>
      <c r="AK2" s="439" t="s">
        <v>96</v>
      </c>
      <c r="AL2" s="457"/>
      <c r="AM2" s="226"/>
      <c r="AN2" s="226"/>
      <c r="AO2" s="226"/>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6" ht="20.25" customHeight="1">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6" ht="37.5" customHeight="1">
      <c r="A4" s="161"/>
      <c r="B4" s="440" t="s">
        <v>11</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245"/>
      <c r="AJ4" s="161"/>
      <c r="AK4" s="440" t="str">
        <f>B4</f>
        <v>Outcome performance from base expenditure - Bespoke performance commitments</v>
      </c>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L4" s="457"/>
      <c r="BM4" s="457"/>
    </row>
    <row r="5" spans="1:66" ht="20.25" customHeight="1" thickBot="1">
      <c r="A5" s="161"/>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10"/>
      <c r="AF5" s="210"/>
      <c r="AG5" s="210"/>
      <c r="AH5" s="207"/>
      <c r="AI5" s="207"/>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row>
    <row r="6" spans="1:66" ht="29.25" customHeight="1">
      <c r="A6" s="161"/>
      <c r="B6" s="437" t="s">
        <v>97</v>
      </c>
      <c r="C6" s="441" t="s">
        <v>98</v>
      </c>
      <c r="D6" s="441" t="s">
        <v>99</v>
      </c>
      <c r="E6" s="438" t="s">
        <v>100</v>
      </c>
      <c r="F6" s="438" t="s">
        <v>101</v>
      </c>
      <c r="G6" s="442" t="s">
        <v>102</v>
      </c>
      <c r="H6" s="458"/>
      <c r="I6" s="458"/>
      <c r="J6" s="458"/>
      <c r="K6" s="458"/>
      <c r="L6" s="458"/>
      <c r="M6" s="458"/>
      <c r="N6" s="458"/>
      <c r="O6" s="458"/>
      <c r="P6" s="458"/>
      <c r="Q6" s="458"/>
      <c r="R6" s="458"/>
      <c r="S6" s="458"/>
      <c r="T6" s="458"/>
      <c r="U6" s="458"/>
      <c r="V6" s="458"/>
      <c r="W6" s="458"/>
      <c r="X6" s="458"/>
      <c r="Y6" s="458"/>
      <c r="Z6" s="458"/>
      <c r="AA6" s="458"/>
      <c r="AB6" s="458"/>
      <c r="AC6" s="458"/>
      <c r="AD6" s="459"/>
      <c r="AE6" s="88"/>
      <c r="AF6" s="444" t="s">
        <v>103</v>
      </c>
      <c r="AG6" s="88"/>
      <c r="AH6" s="444" t="s">
        <v>104</v>
      </c>
      <c r="AI6" s="89"/>
      <c r="AJ6" s="58"/>
      <c r="AK6" s="437" t="str">
        <f>B6</f>
        <v>Line description</v>
      </c>
      <c r="AL6" s="438" t="s">
        <v>98</v>
      </c>
      <c r="AM6" s="441" t="s">
        <v>99</v>
      </c>
      <c r="AN6" s="441" t="s">
        <v>100</v>
      </c>
      <c r="AO6" s="441" t="s">
        <v>101</v>
      </c>
      <c r="AP6" s="442" t="s">
        <v>102</v>
      </c>
      <c r="AQ6" s="458"/>
      <c r="AR6" s="458"/>
      <c r="AS6" s="458"/>
      <c r="AT6" s="458"/>
      <c r="AU6" s="458"/>
      <c r="AV6" s="458"/>
      <c r="AW6" s="458"/>
      <c r="AX6" s="458"/>
      <c r="AY6" s="458"/>
      <c r="AZ6" s="458"/>
      <c r="BA6" s="458"/>
      <c r="BB6" s="458"/>
      <c r="BC6" s="458"/>
      <c r="BD6" s="458"/>
      <c r="BE6" s="458"/>
      <c r="BF6" s="458"/>
      <c r="BG6" s="458"/>
      <c r="BH6" s="458"/>
      <c r="BI6" s="458"/>
      <c r="BJ6" s="458"/>
      <c r="BK6" s="458"/>
      <c r="BL6" s="458"/>
      <c r="BM6" s="459"/>
      <c r="BN6" s="56"/>
    </row>
    <row r="7" spans="1:66" ht="22.5" customHeight="1" thickBot="1">
      <c r="A7" s="161"/>
      <c r="B7" s="460"/>
      <c r="C7" s="461"/>
      <c r="D7" s="461"/>
      <c r="E7" s="462"/>
      <c r="F7" s="462"/>
      <c r="G7" s="31" t="s">
        <v>105</v>
      </c>
      <c r="H7" s="31" t="s">
        <v>106</v>
      </c>
      <c r="I7" s="31" t="s">
        <v>107</v>
      </c>
      <c r="J7" s="31" t="s">
        <v>108</v>
      </c>
      <c r="K7" s="31" t="s">
        <v>109</v>
      </c>
      <c r="L7" s="31" t="s">
        <v>110</v>
      </c>
      <c r="M7" s="31" t="s">
        <v>111</v>
      </c>
      <c r="N7" s="31" t="s">
        <v>112</v>
      </c>
      <c r="O7" s="31" t="s">
        <v>113</v>
      </c>
      <c r="P7" s="31" t="s">
        <v>114</v>
      </c>
      <c r="Q7" s="31" t="s">
        <v>115</v>
      </c>
      <c r="R7" s="31" t="s">
        <v>116</v>
      </c>
      <c r="S7" s="31" t="s">
        <v>117</v>
      </c>
      <c r="T7" s="31" t="s">
        <v>118</v>
      </c>
      <c r="U7" s="31" t="s">
        <v>119</v>
      </c>
      <c r="V7" s="31" t="s">
        <v>120</v>
      </c>
      <c r="W7" s="31" t="s">
        <v>121</v>
      </c>
      <c r="X7" s="31" t="s">
        <v>122</v>
      </c>
      <c r="Y7" s="31" t="s">
        <v>123</v>
      </c>
      <c r="Z7" s="31" t="s">
        <v>124</v>
      </c>
      <c r="AA7" s="31" t="s">
        <v>125</v>
      </c>
      <c r="AB7" s="31" t="s">
        <v>126</v>
      </c>
      <c r="AC7" s="31" t="s">
        <v>127</v>
      </c>
      <c r="AD7" s="28" t="s">
        <v>128</v>
      </c>
      <c r="AE7" s="88"/>
      <c r="AF7" s="464"/>
      <c r="AG7" s="88"/>
      <c r="AH7" s="464"/>
      <c r="AI7" s="89"/>
      <c r="AJ7" s="58"/>
      <c r="AK7" s="460"/>
      <c r="AL7" s="462"/>
      <c r="AM7" s="461"/>
      <c r="AN7" s="461"/>
      <c r="AO7" s="461"/>
      <c r="AP7" s="31" t="s">
        <v>105</v>
      </c>
      <c r="AQ7" s="31" t="s">
        <v>106</v>
      </c>
      <c r="AR7" s="31" t="s">
        <v>107</v>
      </c>
      <c r="AS7" s="31" t="s">
        <v>108</v>
      </c>
      <c r="AT7" s="31" t="s">
        <v>109</v>
      </c>
      <c r="AU7" s="31" t="s">
        <v>110</v>
      </c>
      <c r="AV7" s="31" t="s">
        <v>111</v>
      </c>
      <c r="AW7" s="31" t="s">
        <v>112</v>
      </c>
      <c r="AX7" s="31" t="s">
        <v>113</v>
      </c>
      <c r="AY7" s="31" t="s">
        <v>114</v>
      </c>
      <c r="AZ7" s="31" t="s">
        <v>115</v>
      </c>
      <c r="BA7" s="31" t="s">
        <v>116</v>
      </c>
      <c r="BB7" s="31" t="s">
        <v>117</v>
      </c>
      <c r="BC7" s="31" t="s">
        <v>118</v>
      </c>
      <c r="BD7" s="31" t="s">
        <v>119</v>
      </c>
      <c r="BE7" s="31" t="s">
        <v>120</v>
      </c>
      <c r="BF7" s="31" t="s">
        <v>121</v>
      </c>
      <c r="BG7" s="31" t="s">
        <v>122</v>
      </c>
      <c r="BH7" s="31" t="s">
        <v>123</v>
      </c>
      <c r="BI7" s="31" t="s">
        <v>124</v>
      </c>
      <c r="BJ7" s="31" t="s">
        <v>125</v>
      </c>
      <c r="BK7" s="31" t="s">
        <v>126</v>
      </c>
      <c r="BL7" s="31" t="s">
        <v>127</v>
      </c>
      <c r="BM7" s="28" t="s">
        <v>128</v>
      </c>
      <c r="BN7" s="56"/>
    </row>
    <row r="8" spans="1:66" ht="20.25" customHeight="1">
      <c r="A8" s="161"/>
      <c r="B8" s="33"/>
      <c r="C8" s="33"/>
      <c r="D8" s="33"/>
      <c r="E8" s="33"/>
      <c r="F8" s="33"/>
      <c r="G8" s="33"/>
      <c r="H8" s="33"/>
      <c r="I8" s="33"/>
      <c r="J8" s="33"/>
      <c r="K8" s="33"/>
      <c r="L8" s="33"/>
      <c r="M8" s="33"/>
      <c r="N8" s="33"/>
      <c r="O8" s="33"/>
      <c r="P8" s="33"/>
      <c r="Q8" s="33"/>
      <c r="R8" s="33"/>
      <c r="S8" s="33"/>
      <c r="T8" s="223"/>
      <c r="U8" s="223"/>
      <c r="V8" s="223"/>
      <c r="W8" s="223"/>
      <c r="X8" s="223"/>
      <c r="Y8" s="223"/>
      <c r="Z8" s="223"/>
      <c r="AA8" s="223"/>
      <c r="AB8" s="223"/>
      <c r="AC8" s="223"/>
      <c r="AD8" s="223"/>
      <c r="AE8" s="210"/>
      <c r="AF8" s="207"/>
      <c r="AG8" s="210"/>
      <c r="AH8" s="207"/>
      <c r="AI8" s="207"/>
      <c r="AJ8" s="34"/>
      <c r="AK8" s="33"/>
      <c r="AL8" s="33"/>
      <c r="AM8" s="33"/>
      <c r="AN8" s="33"/>
      <c r="AO8" s="33"/>
      <c r="AP8" s="34"/>
      <c r="AQ8" s="34"/>
      <c r="AR8" s="34"/>
      <c r="AS8" s="34"/>
      <c r="AT8" s="34"/>
      <c r="AU8" s="34"/>
      <c r="AV8" s="34"/>
      <c r="AW8" s="34"/>
      <c r="AX8" s="34"/>
      <c r="AY8" s="34"/>
      <c r="AZ8" s="34"/>
      <c r="BA8" s="34"/>
      <c r="BB8" s="34"/>
      <c r="BC8" s="34"/>
      <c r="BD8" s="34"/>
      <c r="BE8" s="34"/>
      <c r="BF8" s="34"/>
      <c r="BG8" s="34"/>
      <c r="BH8" s="34"/>
      <c r="BI8" s="34"/>
      <c r="BJ8" s="34"/>
      <c r="BK8" s="34"/>
      <c r="BL8" s="34"/>
      <c r="BM8" s="34"/>
    </row>
    <row r="9" spans="1:66" ht="50.25" customHeight="1" thickBot="1">
      <c r="A9" s="161"/>
      <c r="B9" s="231"/>
      <c r="C9" s="231"/>
      <c r="D9" s="231"/>
      <c r="E9" s="231"/>
      <c r="F9" s="243"/>
      <c r="G9" s="243"/>
      <c r="H9" s="243"/>
      <c r="I9" s="243"/>
      <c r="J9" s="243"/>
      <c r="K9" s="243"/>
      <c r="L9" s="243"/>
      <c r="M9" s="243"/>
      <c r="N9" s="243"/>
      <c r="O9" s="243"/>
      <c r="P9" s="243"/>
      <c r="Q9" s="243"/>
      <c r="R9" s="243"/>
      <c r="S9" s="243"/>
      <c r="T9" s="243"/>
      <c r="U9" s="243"/>
      <c r="V9" s="243"/>
      <c r="W9" s="243"/>
      <c r="X9" s="243"/>
      <c r="Y9" s="243"/>
      <c r="Z9" s="243"/>
      <c r="AA9" s="243"/>
      <c r="AB9" s="243"/>
      <c r="AC9" s="243"/>
      <c r="AD9" s="228"/>
      <c r="AE9" s="208"/>
      <c r="AF9" s="240"/>
      <c r="AG9" s="208"/>
      <c r="AH9" s="208"/>
      <c r="AI9" s="208"/>
      <c r="AJ9" s="34"/>
      <c r="AK9" s="229"/>
      <c r="AL9" s="118"/>
      <c r="AM9" s="118"/>
      <c r="AN9" s="118"/>
      <c r="AO9" s="118"/>
      <c r="AP9" s="244"/>
      <c r="AQ9" s="195"/>
      <c r="AR9" s="195"/>
      <c r="AS9" s="195"/>
      <c r="AT9" s="118"/>
      <c r="AU9" s="118"/>
      <c r="AV9" s="118"/>
      <c r="AW9" s="118"/>
      <c r="AX9" s="118"/>
      <c r="AY9" s="118"/>
      <c r="AZ9" s="118"/>
      <c r="BA9" s="118"/>
      <c r="BB9" s="118"/>
      <c r="BC9" s="118"/>
      <c r="BD9" s="118"/>
      <c r="BE9" s="118"/>
      <c r="BF9" s="118"/>
      <c r="BG9" s="118"/>
      <c r="BH9" s="118"/>
      <c r="BI9" s="118"/>
      <c r="BJ9" s="118"/>
      <c r="BK9" s="118"/>
      <c r="BL9" s="118"/>
      <c r="BM9" s="118"/>
    </row>
    <row r="10" spans="1:66" ht="50.25" customHeight="1" thickBot="1">
      <c r="A10" s="161"/>
      <c r="B10" s="23" t="s">
        <v>129</v>
      </c>
      <c r="C10" s="239"/>
      <c r="D10" s="239"/>
      <c r="E10" s="23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34"/>
      <c r="AF10" s="7"/>
      <c r="AG10" s="38"/>
      <c r="AH10" s="7"/>
      <c r="AI10" s="38"/>
      <c r="AJ10" s="34"/>
      <c r="AK10" s="23" t="str">
        <f>B10</f>
        <v>Bespoke PCs</v>
      </c>
      <c r="AL10" s="209"/>
      <c r="AM10" s="209"/>
      <c r="AN10" s="209"/>
      <c r="AO10" s="209"/>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row>
    <row r="11" spans="1:66" ht="50.25" customHeight="1">
      <c r="A11" s="161"/>
      <c r="B11" s="19" t="str">
        <f>IF(ADD22A!B11="", "", ADD22A!B11)</f>
        <v>Capital carbon</v>
      </c>
      <c r="C11" s="64" t="str">
        <f>IF(ADD22A!C11="", "", ADD22A!C11)</f>
        <v>PR24_CC</v>
      </c>
      <c r="D11" s="64" t="str">
        <f>IF(ADD22A!D11="", "", ADD22A!D11)</f>
        <v>PR24_CC_AFW</v>
      </c>
      <c r="E11" s="193" t="str">
        <f>IF(ADD22A!E11="", "", ADD22A!E11)</f>
        <v>%</v>
      </c>
      <c r="F11" s="94">
        <f>IF(ADD22A!F11="", "", ADD22A!F11)</f>
        <v>2</v>
      </c>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278"/>
      <c r="AE11" s="34"/>
      <c r="AF11" s="6" t="s">
        <v>165</v>
      </c>
      <c r="AG11" s="240"/>
      <c r="AH11" s="6"/>
      <c r="AI11" s="208"/>
      <c r="AJ11" s="34"/>
      <c r="AK11" s="79" t="str">
        <f>IF(ADD22A!B11="", "", ADD22A!B11)</f>
        <v>Capital carbon</v>
      </c>
      <c r="AL11" s="10" t="str">
        <f>IF(ADD22A!C11="", "", ADD22A!C11)</f>
        <v>PR24_CC</v>
      </c>
      <c r="AM11" s="10" t="str">
        <f>IF(ADD22A!D11="", "", ADD22A!D11)</f>
        <v>PR24_CC_AFW</v>
      </c>
      <c r="AN11" s="10" t="str">
        <f>IF(ADD22A!E11="", "", ADD22A!E11)</f>
        <v>%</v>
      </c>
      <c r="AO11" s="10">
        <f>IF(ADD22A!F11="", "", ADD22A!F11)</f>
        <v>2</v>
      </c>
      <c r="AP11" s="122" t="s">
        <v>166</v>
      </c>
      <c r="AQ11" s="122" t="s">
        <v>166</v>
      </c>
      <c r="AR11" s="122" t="s">
        <v>166</v>
      </c>
      <c r="AS11" s="122" t="s">
        <v>166</v>
      </c>
      <c r="AT11" s="122" t="s">
        <v>166</v>
      </c>
      <c r="AU11" s="122" t="s">
        <v>166</v>
      </c>
      <c r="AV11" s="122" t="s">
        <v>166</v>
      </c>
      <c r="AW11" s="122" t="s">
        <v>166</v>
      </c>
      <c r="AX11" s="122" t="s">
        <v>166</v>
      </c>
      <c r="AY11" s="122" t="s">
        <v>166</v>
      </c>
      <c r="AZ11" s="122" t="s">
        <v>166</v>
      </c>
      <c r="BA11" s="122" t="s">
        <v>166</v>
      </c>
      <c r="BB11" s="122" t="s">
        <v>166</v>
      </c>
      <c r="BC11" s="122" t="s">
        <v>166</v>
      </c>
      <c r="BD11" s="122" t="s">
        <v>166</v>
      </c>
      <c r="BE11" s="122" t="s">
        <v>166</v>
      </c>
      <c r="BF11" s="122" t="s">
        <v>166</v>
      </c>
      <c r="BG11" s="122" t="s">
        <v>166</v>
      </c>
      <c r="BH11" s="122" t="s">
        <v>166</v>
      </c>
      <c r="BI11" s="122" t="s">
        <v>166</v>
      </c>
      <c r="BJ11" s="122" t="s">
        <v>166</v>
      </c>
      <c r="BK11" s="122" t="s">
        <v>166</v>
      </c>
      <c r="BL11" s="122" t="s">
        <v>166</v>
      </c>
      <c r="BM11" s="278" t="s">
        <v>166</v>
      </c>
    </row>
    <row r="12" spans="1:66" ht="50.25" customHeight="1">
      <c r="A12" s="161"/>
      <c r="B12" s="14" t="str">
        <f>IF(ADD22A!B12="", "", ADD22A!B12)</f>
        <v>Embodied greenhouse gas emissions [SWB]</v>
      </c>
      <c r="C12" s="194" t="str">
        <f>IF(ADD22A!C12="", "", ADD22A!C12)</f>
        <v>PR24_EGG_SWB</v>
      </c>
      <c r="D12" s="194" t="str">
        <f>IF(ADD22A!D12="", "", ADD22A!D12)</f>
        <v>PR24_EGG_SWB_AFW</v>
      </c>
      <c r="E12" s="194" t="str">
        <f>IF(ADD22A!E12="", "", ADD22A!E12)</f>
        <v>%</v>
      </c>
      <c r="F12" s="9">
        <f>IF(ADD22A!F12="", "", ADD22A!F12)</f>
        <v>2</v>
      </c>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292"/>
      <c r="AE12" s="34"/>
      <c r="AF12" s="53" t="s">
        <v>167</v>
      </c>
      <c r="AG12" s="240"/>
      <c r="AH12" s="53"/>
      <c r="AI12" s="208"/>
      <c r="AJ12" s="34"/>
      <c r="AK12" s="170" t="str">
        <f>IF(ADD22A!B12="", "", ADD22A!B12)</f>
        <v>Embodied greenhouse gas emissions [SWB]</v>
      </c>
      <c r="AL12" s="9" t="str">
        <f>IF(ADD22A!C12="", "", ADD22A!C12)</f>
        <v>PR24_EGG_SWB</v>
      </c>
      <c r="AM12" s="9" t="str">
        <f>IF(ADD22A!D12="", "", ADD22A!D12)</f>
        <v>PR24_EGG_SWB_AFW</v>
      </c>
      <c r="AN12" s="9" t="str">
        <f>IF(ADD22A!E12="", "", ADD22A!E12)</f>
        <v>%</v>
      </c>
      <c r="AO12" s="9">
        <f>IF(ADD22A!F12="", "", ADD22A!F12)</f>
        <v>2</v>
      </c>
      <c r="AP12" s="123" t="s">
        <v>168</v>
      </c>
      <c r="AQ12" s="123" t="s">
        <v>168</v>
      </c>
      <c r="AR12" s="123" t="s">
        <v>168</v>
      </c>
      <c r="AS12" s="123" t="s">
        <v>168</v>
      </c>
      <c r="AT12" s="123" t="s">
        <v>168</v>
      </c>
      <c r="AU12" s="123" t="s">
        <v>168</v>
      </c>
      <c r="AV12" s="123" t="s">
        <v>168</v>
      </c>
      <c r="AW12" s="123" t="s">
        <v>168</v>
      </c>
      <c r="AX12" s="123" t="s">
        <v>168</v>
      </c>
      <c r="AY12" s="123" t="s">
        <v>168</v>
      </c>
      <c r="AZ12" s="123" t="s">
        <v>168</v>
      </c>
      <c r="BA12" s="123" t="s">
        <v>168</v>
      </c>
      <c r="BB12" s="123" t="s">
        <v>168</v>
      </c>
      <c r="BC12" s="123" t="s">
        <v>168</v>
      </c>
      <c r="BD12" s="123" t="s">
        <v>168</v>
      </c>
      <c r="BE12" s="123" t="s">
        <v>168</v>
      </c>
      <c r="BF12" s="123" t="s">
        <v>168</v>
      </c>
      <c r="BG12" s="123" t="s">
        <v>168</v>
      </c>
      <c r="BH12" s="123" t="s">
        <v>168</v>
      </c>
      <c r="BI12" s="123" t="s">
        <v>168</v>
      </c>
      <c r="BJ12" s="123" t="s">
        <v>168</v>
      </c>
      <c r="BK12" s="123" t="s">
        <v>168</v>
      </c>
      <c r="BL12" s="123" t="s">
        <v>168</v>
      </c>
      <c r="BM12" s="292" t="s">
        <v>168</v>
      </c>
    </row>
    <row r="13" spans="1:66" ht="50.25" customHeight="1">
      <c r="A13" s="161"/>
      <c r="B13" s="14" t="str">
        <f>IF(ADD22A!B13="", "", ADD22A!B13)</f>
        <v>Embodied greenhouse gas emissions [UUW]</v>
      </c>
      <c r="C13" s="194" t="str">
        <f>IF(ADD22A!C13="", "", ADD22A!C13)</f>
        <v>PR24_EGG_UUW</v>
      </c>
      <c r="D13" s="194" t="str">
        <f>IF(ADD22A!D13="", "", ADD22A!D13)</f>
        <v>PR24_EGG_UUW</v>
      </c>
      <c r="E13" s="194" t="str">
        <f>IF(ADD22A!E13="", "", ADD22A!E13)</f>
        <v>%</v>
      </c>
      <c r="F13" s="9">
        <f>IF(ADD22A!F13="", "", ADD22A!F13)</f>
        <v>2</v>
      </c>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292"/>
      <c r="AE13" s="34"/>
      <c r="AF13" s="53" t="s">
        <v>169</v>
      </c>
      <c r="AG13" s="240"/>
      <c r="AH13" s="53"/>
      <c r="AI13" s="208"/>
      <c r="AJ13" s="34"/>
      <c r="AK13" s="170" t="str">
        <f>IF(ADD22A!B13="", "", ADD22A!B13)</f>
        <v>Embodied greenhouse gas emissions [UUW]</v>
      </c>
      <c r="AL13" s="9" t="str">
        <f>IF(ADD22A!C13="", "", ADD22A!C13)</f>
        <v>PR24_EGG_UUW</v>
      </c>
      <c r="AM13" s="9" t="str">
        <f>IF(ADD22A!D13="", "", ADD22A!D13)</f>
        <v>PR24_EGG_UUW</v>
      </c>
      <c r="AN13" s="9" t="str">
        <f>IF(ADD22A!E13="", "", ADD22A!E13)</f>
        <v>%</v>
      </c>
      <c r="AO13" s="9">
        <f>IF(ADD22A!F13="", "", ADD22A!F13)</f>
        <v>2</v>
      </c>
      <c r="AP13" s="123" t="s">
        <v>170</v>
      </c>
      <c r="AQ13" s="123" t="s">
        <v>170</v>
      </c>
      <c r="AR13" s="123" t="s">
        <v>170</v>
      </c>
      <c r="AS13" s="123" t="s">
        <v>170</v>
      </c>
      <c r="AT13" s="123" t="s">
        <v>170</v>
      </c>
      <c r="AU13" s="123" t="s">
        <v>170</v>
      </c>
      <c r="AV13" s="123" t="s">
        <v>170</v>
      </c>
      <c r="AW13" s="123" t="s">
        <v>170</v>
      </c>
      <c r="AX13" s="123" t="s">
        <v>170</v>
      </c>
      <c r="AY13" s="123" t="s">
        <v>170</v>
      </c>
      <c r="AZ13" s="123" t="s">
        <v>170</v>
      </c>
      <c r="BA13" s="123" t="s">
        <v>170</v>
      </c>
      <c r="BB13" s="123" t="s">
        <v>170</v>
      </c>
      <c r="BC13" s="123" t="s">
        <v>170</v>
      </c>
      <c r="BD13" s="123" t="s">
        <v>170</v>
      </c>
      <c r="BE13" s="123" t="s">
        <v>170</v>
      </c>
      <c r="BF13" s="123" t="s">
        <v>170</v>
      </c>
      <c r="BG13" s="123" t="s">
        <v>170</v>
      </c>
      <c r="BH13" s="123" t="s">
        <v>170</v>
      </c>
      <c r="BI13" s="123" t="s">
        <v>170</v>
      </c>
      <c r="BJ13" s="123" t="s">
        <v>170</v>
      </c>
      <c r="BK13" s="123" t="s">
        <v>170</v>
      </c>
      <c r="BL13" s="123" t="s">
        <v>170</v>
      </c>
      <c r="BM13" s="292" t="s">
        <v>170</v>
      </c>
    </row>
    <row r="14" spans="1:66" ht="50.25" customHeight="1">
      <c r="A14" s="161"/>
      <c r="B14" s="14" t="str">
        <f>IF(ADD22A!B14="", "", ADD22A!B14)</f>
        <v>Lead pipe replacement</v>
      </c>
      <c r="C14" s="60" t="str">
        <f>IF(ADD22A!C14="", "", ADD22A!C14)</f>
        <v>PR24_LEAD</v>
      </c>
      <c r="D14" s="60" t="str">
        <f>IF(ADD22A!D14="", "", ADD22A!D14)</f>
        <v>PR24_LEAD_AFW</v>
      </c>
      <c r="E14" s="194" t="str">
        <f>IF(ADD22A!E14="", "", ADD22A!E14)</f>
        <v>Number</v>
      </c>
      <c r="F14" s="9">
        <f>IF(ADD22A!F14="", "", ADD22A!F14)</f>
        <v>2</v>
      </c>
      <c r="G14" s="68"/>
      <c r="H14" s="68"/>
      <c r="I14" s="68"/>
      <c r="J14" s="68"/>
      <c r="K14" s="68"/>
      <c r="L14" s="68"/>
      <c r="M14" s="68"/>
      <c r="N14" s="68"/>
      <c r="O14" s="68"/>
      <c r="P14" s="68"/>
      <c r="Q14" s="68"/>
      <c r="R14" s="68"/>
      <c r="S14" s="68"/>
      <c r="T14" s="68"/>
      <c r="U14" s="68"/>
      <c r="V14" s="68"/>
      <c r="W14" s="68"/>
      <c r="X14" s="68"/>
      <c r="Y14" s="68"/>
      <c r="Z14" s="68"/>
      <c r="AA14" s="68"/>
      <c r="AB14" s="68"/>
      <c r="AC14" s="68"/>
      <c r="AD14" s="25"/>
      <c r="AE14" s="34"/>
      <c r="AF14" s="53" t="s">
        <v>171</v>
      </c>
      <c r="AG14" s="240"/>
      <c r="AH14" s="53"/>
      <c r="AI14" s="208"/>
      <c r="AJ14" s="34"/>
      <c r="AK14" s="170" t="str">
        <f>IF(ADD22A!B14="", "", ADD22A!B14)</f>
        <v>Lead pipe replacement</v>
      </c>
      <c r="AL14" s="9" t="str">
        <f>IF(ADD22A!C14="", "", ADD22A!C14)</f>
        <v>PR24_LEAD</v>
      </c>
      <c r="AM14" s="9" t="str">
        <f>IF(ADD22A!D14="", "", ADD22A!D14)</f>
        <v>PR24_LEAD_AFW</v>
      </c>
      <c r="AN14" s="9" t="str">
        <f>IF(ADD22A!E14="", "", ADD22A!E14)</f>
        <v>Number</v>
      </c>
      <c r="AO14" s="9">
        <f>IF(ADD22A!F14="", "", ADD22A!F14)</f>
        <v>2</v>
      </c>
      <c r="AP14" s="68" t="s">
        <v>172</v>
      </c>
      <c r="AQ14" s="68" t="s">
        <v>172</v>
      </c>
      <c r="AR14" s="68" t="s">
        <v>172</v>
      </c>
      <c r="AS14" s="68" t="s">
        <v>172</v>
      </c>
      <c r="AT14" s="68" t="s">
        <v>172</v>
      </c>
      <c r="AU14" s="68" t="s">
        <v>172</v>
      </c>
      <c r="AV14" s="68" t="s">
        <v>172</v>
      </c>
      <c r="AW14" s="68" t="s">
        <v>172</v>
      </c>
      <c r="AX14" s="68" t="s">
        <v>172</v>
      </c>
      <c r="AY14" s="68" t="s">
        <v>172</v>
      </c>
      <c r="AZ14" s="68" t="s">
        <v>172</v>
      </c>
      <c r="BA14" s="68" t="s">
        <v>172</v>
      </c>
      <c r="BB14" s="68" t="s">
        <v>172</v>
      </c>
      <c r="BC14" s="68" t="s">
        <v>172</v>
      </c>
      <c r="BD14" s="68" t="s">
        <v>172</v>
      </c>
      <c r="BE14" s="68" t="s">
        <v>172</v>
      </c>
      <c r="BF14" s="68" t="s">
        <v>172</v>
      </c>
      <c r="BG14" s="68" t="s">
        <v>172</v>
      </c>
      <c r="BH14" s="68" t="s">
        <v>172</v>
      </c>
      <c r="BI14" s="68" t="s">
        <v>172</v>
      </c>
      <c r="BJ14" s="68" t="s">
        <v>172</v>
      </c>
      <c r="BK14" s="68" t="s">
        <v>172</v>
      </c>
      <c r="BL14" s="68" t="s">
        <v>172</v>
      </c>
      <c r="BM14" s="25" t="s">
        <v>172</v>
      </c>
    </row>
    <row r="15" spans="1:66" ht="50.25" customHeight="1">
      <c r="A15" s="161"/>
      <c r="B15" s="14" t="str">
        <f>IF(ADD22A!B15="", "", ADD22A!B15)</f>
        <v>Lower carbon concrete</v>
      </c>
      <c r="C15" s="60" t="str">
        <f>IF(ADD22A!C15="", "", ADD22A!C15)</f>
        <v>PR24_LCC</v>
      </c>
      <c r="D15" s="60" t="str">
        <f>IF(ADD22A!D15="", "", ADD22A!D15)</f>
        <v>PR24_LCC_AFW</v>
      </c>
      <c r="E15" s="194" t="str">
        <f>IF(ADD22A!E15="", "", ADD22A!E15)</f>
        <v>%</v>
      </c>
      <c r="F15" s="9">
        <f>IF(ADD22A!F15="", "", ADD22A!F15)</f>
        <v>2</v>
      </c>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292"/>
      <c r="AE15" s="34"/>
      <c r="AF15" s="53" t="s">
        <v>173</v>
      </c>
      <c r="AG15" s="240"/>
      <c r="AH15" s="53"/>
      <c r="AI15" s="208"/>
      <c r="AJ15" s="34"/>
      <c r="AK15" s="170" t="str">
        <f>IF(ADD22A!B15="", "", ADD22A!B15)</f>
        <v>Lower carbon concrete</v>
      </c>
      <c r="AL15" s="9" t="str">
        <f>IF(ADD22A!C15="", "", ADD22A!C15)</f>
        <v>PR24_LCC</v>
      </c>
      <c r="AM15" s="9" t="str">
        <f>IF(ADD22A!D15="", "", ADD22A!D15)</f>
        <v>PR24_LCC_AFW</v>
      </c>
      <c r="AN15" s="9" t="str">
        <f>IF(ADD22A!E15="", "", ADD22A!E15)</f>
        <v>%</v>
      </c>
      <c r="AO15" s="9">
        <f>IF(ADD22A!F15="", "", ADD22A!F15)</f>
        <v>2</v>
      </c>
      <c r="AP15" s="123" t="s">
        <v>174</v>
      </c>
      <c r="AQ15" s="123" t="s">
        <v>174</v>
      </c>
      <c r="AR15" s="123" t="s">
        <v>174</v>
      </c>
      <c r="AS15" s="123" t="s">
        <v>174</v>
      </c>
      <c r="AT15" s="123" t="s">
        <v>174</v>
      </c>
      <c r="AU15" s="123" t="s">
        <v>174</v>
      </c>
      <c r="AV15" s="123" t="s">
        <v>174</v>
      </c>
      <c r="AW15" s="123" t="s">
        <v>174</v>
      </c>
      <c r="AX15" s="123" t="s">
        <v>174</v>
      </c>
      <c r="AY15" s="123" t="s">
        <v>174</v>
      </c>
      <c r="AZ15" s="123" t="s">
        <v>174</v>
      </c>
      <c r="BA15" s="123" t="s">
        <v>174</v>
      </c>
      <c r="BB15" s="123" t="s">
        <v>174</v>
      </c>
      <c r="BC15" s="123" t="s">
        <v>174</v>
      </c>
      <c r="BD15" s="123" t="s">
        <v>174</v>
      </c>
      <c r="BE15" s="123" t="s">
        <v>174</v>
      </c>
      <c r="BF15" s="123" t="s">
        <v>174</v>
      </c>
      <c r="BG15" s="123" t="s">
        <v>174</v>
      </c>
      <c r="BH15" s="123" t="s">
        <v>174</v>
      </c>
      <c r="BI15" s="123" t="s">
        <v>174</v>
      </c>
      <c r="BJ15" s="123" t="s">
        <v>174</v>
      </c>
      <c r="BK15" s="123" t="s">
        <v>174</v>
      </c>
      <c r="BL15" s="123" t="s">
        <v>174</v>
      </c>
      <c r="BM15" s="292" t="s">
        <v>174</v>
      </c>
    </row>
    <row r="16" spans="1:66" ht="50.25" customHeight="1">
      <c r="A16" s="161"/>
      <c r="B16" s="14" t="str">
        <f>IF(ADD22A!B16="", "", ADD22A!B16)</f>
        <v>Low pressure</v>
      </c>
      <c r="C16" s="60" t="str">
        <f>IF(ADD22A!C16="", "", ADD22A!C16)</f>
        <v>PR24_LPR</v>
      </c>
      <c r="D16" s="60" t="str">
        <f>IF(ADD22A!D16="", "", ADD22A!D16)</f>
        <v>PR24_LPR_AFW</v>
      </c>
      <c r="E16" s="194" t="str">
        <f>IF(ADD22A!E16="", "", ADD22A!E16)</f>
        <v>Time</v>
      </c>
      <c r="F16" s="9">
        <f>IF(ADD22A!F16="", "", ADD22A!F16)</f>
        <v>0</v>
      </c>
      <c r="G16" s="191"/>
      <c r="H16" s="191"/>
      <c r="I16" s="191"/>
      <c r="J16" s="191"/>
      <c r="K16" s="191"/>
      <c r="L16" s="191"/>
      <c r="M16" s="191"/>
      <c r="N16" s="191"/>
      <c r="O16" s="395"/>
      <c r="P16" s="395"/>
      <c r="Q16" s="395"/>
      <c r="R16" s="395"/>
      <c r="S16" s="395"/>
      <c r="T16" s="395"/>
      <c r="U16" s="395"/>
      <c r="V16" s="395"/>
      <c r="W16" s="395"/>
      <c r="X16" s="395"/>
      <c r="Y16" s="395"/>
      <c r="Z16" s="395"/>
      <c r="AA16" s="395"/>
      <c r="AB16" s="395"/>
      <c r="AC16" s="395"/>
      <c r="AD16" s="396"/>
      <c r="AE16" s="34"/>
      <c r="AF16" s="53" t="s">
        <v>175</v>
      </c>
      <c r="AG16" s="240"/>
      <c r="AH16" s="53"/>
      <c r="AI16" s="208"/>
      <c r="AJ16" s="34"/>
      <c r="AK16" s="170" t="str">
        <f>IF(ADD22A!B16="", "", ADD22A!B16)</f>
        <v>Low pressure</v>
      </c>
      <c r="AL16" s="9" t="str">
        <f>IF(ADD22A!C16="", "", ADD22A!C16)</f>
        <v>PR24_LPR</v>
      </c>
      <c r="AM16" s="9" t="str">
        <f>IF(ADD22A!D16="", "", ADD22A!D16)</f>
        <v>PR24_LPR_AFW</v>
      </c>
      <c r="AN16" s="9" t="str">
        <f>IF(ADD22A!E16="", "", ADD22A!E16)</f>
        <v>Time</v>
      </c>
      <c r="AO16" s="9">
        <f>IF(ADD22A!F16="", "", ADD22A!F16)</f>
        <v>0</v>
      </c>
      <c r="AP16" s="191" t="s">
        <v>176</v>
      </c>
      <c r="AQ16" s="191" t="s">
        <v>176</v>
      </c>
      <c r="AR16" s="191" t="s">
        <v>176</v>
      </c>
      <c r="AS16" s="191" t="s">
        <v>176</v>
      </c>
      <c r="AT16" s="191" t="s">
        <v>176</v>
      </c>
      <c r="AU16" s="191" t="s">
        <v>176</v>
      </c>
      <c r="AV16" s="191" t="s">
        <v>176</v>
      </c>
      <c r="AW16" s="191" t="s">
        <v>176</v>
      </c>
      <c r="AX16" s="191" t="s">
        <v>176</v>
      </c>
      <c r="AY16" s="191" t="s">
        <v>176</v>
      </c>
      <c r="AZ16" s="191" t="s">
        <v>176</v>
      </c>
      <c r="BA16" s="191" t="s">
        <v>176</v>
      </c>
      <c r="BB16" s="191" t="s">
        <v>176</v>
      </c>
      <c r="BC16" s="191" t="s">
        <v>176</v>
      </c>
      <c r="BD16" s="191" t="s">
        <v>176</v>
      </c>
      <c r="BE16" s="191" t="s">
        <v>176</v>
      </c>
      <c r="BF16" s="191" t="s">
        <v>176</v>
      </c>
      <c r="BG16" s="191" t="s">
        <v>176</v>
      </c>
      <c r="BH16" s="191" t="s">
        <v>176</v>
      </c>
      <c r="BI16" s="191" t="s">
        <v>176</v>
      </c>
      <c r="BJ16" s="191" t="s">
        <v>176</v>
      </c>
      <c r="BK16" s="191" t="s">
        <v>176</v>
      </c>
      <c r="BL16" s="191" t="s">
        <v>176</v>
      </c>
      <c r="BM16" s="192" t="s">
        <v>176</v>
      </c>
    </row>
    <row r="17" spans="1:65" ht="50.25" customHeight="1">
      <c r="A17" s="161"/>
      <c r="B17" s="14" t="str">
        <f>IF(ADD22A!B17="", "", ADD22A!B17)</f>
        <v>Streetworks collaboration</v>
      </c>
      <c r="C17" s="60" t="str">
        <f>IF(ADD22A!C17="", "", ADD22A!C17)</f>
        <v>PR24_SWC</v>
      </c>
      <c r="D17" s="60" t="str">
        <f>IF(ADD22A!D17="", "", ADD22A!D17)</f>
        <v>PR24_SWC_AFW</v>
      </c>
      <c r="E17" s="194" t="str">
        <f>IF(ADD22A!E17="", "", ADD22A!E17)</f>
        <v>Number</v>
      </c>
      <c r="F17" s="9">
        <f>IF(ADD22A!F17="", "", ADD22A!F17)</f>
        <v>0</v>
      </c>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34"/>
      <c r="AF17" s="5" t="s">
        <v>177</v>
      </c>
      <c r="AG17" s="240"/>
      <c r="AH17" s="5"/>
      <c r="AI17" s="208"/>
      <c r="AJ17" s="34"/>
      <c r="AK17" s="80" t="str">
        <f>IF(ADD22A!B17="", "", ADD22A!B17)</f>
        <v>Streetworks collaboration</v>
      </c>
      <c r="AL17" s="9" t="str">
        <f>IF(ADD22A!C17="", "", ADD22A!C17)</f>
        <v>PR24_SWC</v>
      </c>
      <c r="AM17" s="9" t="str">
        <f>IF(ADD22A!D17="", "", ADD22A!D17)</f>
        <v>PR24_SWC_AFW</v>
      </c>
      <c r="AN17" s="9" t="str">
        <f>IF(ADD22A!E17="", "", ADD22A!E17)</f>
        <v>Number</v>
      </c>
      <c r="AO17" s="9">
        <f>IF(ADD22A!F17="", "", ADD22A!F17)</f>
        <v>0</v>
      </c>
      <c r="AP17" s="111" t="s">
        <v>178</v>
      </c>
      <c r="AQ17" s="111" t="s">
        <v>178</v>
      </c>
      <c r="AR17" s="111" t="s">
        <v>178</v>
      </c>
      <c r="AS17" s="111" t="s">
        <v>178</v>
      </c>
      <c r="AT17" s="111" t="s">
        <v>178</v>
      </c>
      <c r="AU17" s="111" t="s">
        <v>178</v>
      </c>
      <c r="AV17" s="111" t="s">
        <v>178</v>
      </c>
      <c r="AW17" s="111" t="s">
        <v>178</v>
      </c>
      <c r="AX17" s="111" t="s">
        <v>178</v>
      </c>
      <c r="AY17" s="111" t="s">
        <v>178</v>
      </c>
      <c r="AZ17" s="111" t="s">
        <v>178</v>
      </c>
      <c r="BA17" s="111" t="s">
        <v>178</v>
      </c>
      <c r="BB17" s="111" t="s">
        <v>178</v>
      </c>
      <c r="BC17" s="111" t="s">
        <v>178</v>
      </c>
      <c r="BD17" s="111" t="s">
        <v>178</v>
      </c>
      <c r="BE17" s="111" t="s">
        <v>178</v>
      </c>
      <c r="BF17" s="111" t="s">
        <v>178</v>
      </c>
      <c r="BG17" s="111" t="s">
        <v>178</v>
      </c>
      <c r="BH17" s="111" t="s">
        <v>178</v>
      </c>
      <c r="BI17" s="111" t="s">
        <v>178</v>
      </c>
      <c r="BJ17" s="111" t="s">
        <v>178</v>
      </c>
      <c r="BK17" s="111" t="s">
        <v>178</v>
      </c>
      <c r="BL17" s="111" t="s">
        <v>178</v>
      </c>
      <c r="BM17" s="111" t="s">
        <v>178</v>
      </c>
    </row>
    <row r="18" spans="1:65" ht="50.25" customHeight="1">
      <c r="A18" s="161"/>
      <c r="B18" s="14" t="str">
        <f>IF(ADD22A!B18="", "", ADD22A!B18)</f>
        <v>Wonderful Windermere</v>
      </c>
      <c r="C18" s="60" t="str">
        <f>IF(ADD22A!C18="", "", ADD22A!C18)</f>
        <v>PR24_WW</v>
      </c>
      <c r="D18" s="60" t="str">
        <f>IF(ADD22A!D18="", "", ADD22A!D18)</f>
        <v>PR24_WW_AFW</v>
      </c>
      <c r="E18" s="194" t="str">
        <f>IF(ADD22A!E18="", "", ADD22A!E18)</f>
        <v>Kg</v>
      </c>
      <c r="F18" s="9">
        <f>IF(ADD22A!F18="", "", ADD22A!F18)</f>
        <v>2</v>
      </c>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34"/>
      <c r="AF18" s="5" t="s">
        <v>179</v>
      </c>
      <c r="AG18" s="38"/>
      <c r="AH18" s="5"/>
      <c r="AI18" s="208"/>
      <c r="AJ18" s="34"/>
      <c r="AK18" s="80" t="str">
        <f>IF(ADD22A!B18="", "", ADD22A!B18)</f>
        <v>Wonderful Windermere</v>
      </c>
      <c r="AL18" s="9" t="str">
        <f>IF(ADD22A!C18="", "", ADD22A!C18)</f>
        <v>PR24_WW</v>
      </c>
      <c r="AM18" s="9" t="str">
        <f>IF(ADD22A!D18="", "", ADD22A!D18)</f>
        <v>PR24_WW_AFW</v>
      </c>
      <c r="AN18" s="9" t="str">
        <f>IF(ADD22A!E18="", "", ADD22A!E18)</f>
        <v>Kg</v>
      </c>
      <c r="AO18" s="9">
        <f>IF(ADD22A!F18="", "", ADD22A!F18)</f>
        <v>2</v>
      </c>
      <c r="AP18" s="111" t="s">
        <v>180</v>
      </c>
      <c r="AQ18" s="111" t="s">
        <v>180</v>
      </c>
      <c r="AR18" s="111" t="s">
        <v>180</v>
      </c>
      <c r="AS18" s="111" t="s">
        <v>180</v>
      </c>
      <c r="AT18" s="111" t="s">
        <v>180</v>
      </c>
      <c r="AU18" s="111" t="s">
        <v>180</v>
      </c>
      <c r="AV18" s="111" t="s">
        <v>180</v>
      </c>
      <c r="AW18" s="111" t="s">
        <v>180</v>
      </c>
      <c r="AX18" s="111" t="s">
        <v>180</v>
      </c>
      <c r="AY18" s="111" t="s">
        <v>180</v>
      </c>
      <c r="AZ18" s="111" t="s">
        <v>180</v>
      </c>
      <c r="BA18" s="111" t="s">
        <v>180</v>
      </c>
      <c r="BB18" s="111" t="s">
        <v>180</v>
      </c>
      <c r="BC18" s="111" t="s">
        <v>180</v>
      </c>
      <c r="BD18" s="111" t="s">
        <v>180</v>
      </c>
      <c r="BE18" s="111" t="s">
        <v>180</v>
      </c>
      <c r="BF18" s="111" t="s">
        <v>180</v>
      </c>
      <c r="BG18" s="111" t="s">
        <v>180</v>
      </c>
      <c r="BH18" s="111" t="s">
        <v>180</v>
      </c>
      <c r="BI18" s="111" t="s">
        <v>180</v>
      </c>
      <c r="BJ18" s="111" t="s">
        <v>180</v>
      </c>
      <c r="BK18" s="111" t="s">
        <v>180</v>
      </c>
      <c r="BL18" s="111" t="s">
        <v>180</v>
      </c>
      <c r="BM18" s="111" t="s">
        <v>180</v>
      </c>
    </row>
    <row r="19" spans="1:65" ht="50.25" customHeight="1">
      <c r="A19" s="161"/>
      <c r="B19" s="14" t="str">
        <f>IF(ADD22A!B19="", "", ADD22A!B19)</f>
        <v>Embedded greenhouse gas emissions [AFW]</v>
      </c>
      <c r="C19" s="273" t="str">
        <f>IF(ADD22A!C19="", "", ADD22A!C19)</f>
        <v/>
      </c>
      <c r="D19" s="273" t="str">
        <f>IF(ADD22A!D19="", "", ADD22A!D19)</f>
        <v/>
      </c>
      <c r="E19" s="371" t="str">
        <f>IF(ADD22A!E19="", "", ADD22A!E19)</f>
        <v>%</v>
      </c>
      <c r="F19" s="372">
        <f>IF(ADD22A!F19="", "", ADD22A!F19)</f>
        <v>2</v>
      </c>
      <c r="G19" s="398">
        <v>0</v>
      </c>
      <c r="H19" s="398">
        <v>0</v>
      </c>
      <c r="I19" s="398">
        <v>0</v>
      </c>
      <c r="J19" s="398">
        <v>0</v>
      </c>
      <c r="K19" s="398">
        <v>0</v>
      </c>
      <c r="L19" s="398">
        <v>0</v>
      </c>
      <c r="M19" s="398">
        <v>0</v>
      </c>
      <c r="N19" s="398">
        <v>0</v>
      </c>
      <c r="O19" s="398">
        <v>0</v>
      </c>
      <c r="P19" s="398">
        <v>0</v>
      </c>
      <c r="Q19" s="398">
        <v>0</v>
      </c>
      <c r="R19" s="398">
        <v>0</v>
      </c>
      <c r="S19" s="398">
        <v>0</v>
      </c>
      <c r="T19" s="398">
        <v>0</v>
      </c>
      <c r="U19" s="398">
        <v>0</v>
      </c>
      <c r="V19" s="398">
        <v>0.09</v>
      </c>
      <c r="W19" s="398">
        <v>0.11</v>
      </c>
      <c r="X19" s="398">
        <v>0.13</v>
      </c>
      <c r="Y19" s="398">
        <v>0.14000000000000001</v>
      </c>
      <c r="Z19" s="398">
        <v>0.15</v>
      </c>
      <c r="AA19" s="398">
        <v>0.15</v>
      </c>
      <c r="AB19" s="398">
        <v>0.16</v>
      </c>
      <c r="AC19" s="398">
        <v>0.16</v>
      </c>
      <c r="AD19" s="398">
        <v>0.16</v>
      </c>
      <c r="AE19" s="34"/>
      <c r="AF19" s="5" t="s">
        <v>181</v>
      </c>
      <c r="AG19" s="38"/>
      <c r="AH19" s="5"/>
      <c r="AI19" s="208"/>
      <c r="AJ19" s="34"/>
      <c r="AK19" s="80" t="str">
        <f>IF(ADD22A!B19="", "", ADD22A!B19)</f>
        <v>Embedded greenhouse gas emissions [AFW]</v>
      </c>
      <c r="AL19" s="9" t="str">
        <f>IF(ADD22A!C19="", "", ADD22A!C19)</f>
        <v/>
      </c>
      <c r="AM19" s="9" t="str">
        <f>IF(ADD22A!D19="", "", ADD22A!D19)</f>
        <v/>
      </c>
      <c r="AN19" s="372" t="str">
        <f>IF(ADD22A!E19="", "", ADD22A!E19)</f>
        <v>%</v>
      </c>
      <c r="AO19" s="372">
        <f>IF(ADD22A!F19="", "", ADD22A!F19)</f>
        <v>2</v>
      </c>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row>
    <row r="20" spans="1:65" ht="50.25" customHeight="1">
      <c r="A20" s="161"/>
      <c r="B20" s="14" t="str">
        <f>IF(ADD22A!B20="", "", ADD22A!B20)</f>
        <v>Bespoke PC 2</v>
      </c>
      <c r="C20" s="273" t="str">
        <f>IF(ADD22A!C20="", "", ADD22A!C20)</f>
        <v/>
      </c>
      <c r="D20" s="273" t="str">
        <f>IF(ADD22A!D20="", "", ADD22A!D20)</f>
        <v/>
      </c>
      <c r="E20" s="371" t="str">
        <f>IF(ADD22A!E20="", "", ADD22A!E20)</f>
        <v/>
      </c>
      <c r="F20" s="372" t="str">
        <f>IF(ADD22A!F20="", "", ADD22A!F20)</f>
        <v/>
      </c>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4"/>
      <c r="AF20" s="5" t="s">
        <v>182</v>
      </c>
      <c r="AG20" s="38"/>
      <c r="AH20" s="5"/>
      <c r="AI20" s="208"/>
      <c r="AJ20" s="34"/>
      <c r="AK20" s="80" t="str">
        <f>IF(ADD22A!B20="", "", ADD22A!B20)</f>
        <v>Bespoke PC 2</v>
      </c>
      <c r="AL20" s="9" t="str">
        <f>IF(ADD22A!C20="", "", ADD22A!C20)</f>
        <v/>
      </c>
      <c r="AM20" s="9" t="str">
        <f>IF(ADD22A!D20="", "", ADD22A!D20)</f>
        <v/>
      </c>
      <c r="AN20" s="372" t="str">
        <f>IF(ADD22A!E20="", "", ADD22A!E20)</f>
        <v/>
      </c>
      <c r="AO20" s="372" t="str">
        <f>IF(ADD22A!F20="", "", ADD22A!F20)</f>
        <v/>
      </c>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row>
    <row r="21" spans="1:65" ht="50.25" customHeight="1" thickBot="1">
      <c r="A21" s="161"/>
      <c r="B21" s="11" t="str">
        <f>IF(ADD22A!B21="", "", ADD22A!B21)</f>
        <v>Bespoke PC 3</v>
      </c>
      <c r="C21" s="274" t="str">
        <f>IF(ADD22A!C21="", "", ADD22A!C21)</f>
        <v/>
      </c>
      <c r="D21" s="274" t="str">
        <f>IF(ADD22A!D21="", "", ADD22A!D21)</f>
        <v/>
      </c>
      <c r="E21" s="373" t="str">
        <f>IF(ADD22A!E21="", "", ADD22A!E21)</f>
        <v/>
      </c>
      <c r="F21" s="374" t="str">
        <f>IF(ADD22A!F21="", "", ADD22A!F21)</f>
        <v/>
      </c>
      <c r="G21" s="112"/>
      <c r="H21" s="112"/>
      <c r="I21" s="112"/>
      <c r="J21" s="112"/>
      <c r="K21" s="112"/>
      <c r="L21" s="112"/>
      <c r="M21" s="112"/>
      <c r="N21" s="112"/>
      <c r="O21" s="112"/>
      <c r="P21" s="112"/>
      <c r="Q21" s="112"/>
      <c r="R21" s="113"/>
      <c r="S21" s="113"/>
      <c r="T21" s="113"/>
      <c r="U21" s="113"/>
      <c r="V21" s="113"/>
      <c r="W21" s="113"/>
      <c r="X21" s="113"/>
      <c r="Y21" s="113"/>
      <c r="Z21" s="113"/>
      <c r="AA21" s="113"/>
      <c r="AB21" s="113"/>
      <c r="AC21" s="113"/>
      <c r="AD21" s="114"/>
      <c r="AE21" s="34"/>
      <c r="AF21" s="4" t="s">
        <v>183</v>
      </c>
      <c r="AG21" s="38"/>
      <c r="AH21" s="4"/>
      <c r="AI21" s="208"/>
      <c r="AJ21" s="34"/>
      <c r="AK21" s="81" t="str">
        <f>IF(ADD22A!B21="", "", ADD22A!B21)</f>
        <v>Bespoke PC 3</v>
      </c>
      <c r="AL21" s="8" t="str">
        <f>IF(ADD22A!C21="", "", ADD22A!C21)</f>
        <v/>
      </c>
      <c r="AM21" s="8" t="str">
        <f>IF(ADD22A!D21="", "", ADD22A!D21)</f>
        <v/>
      </c>
      <c r="AN21" s="374" t="str">
        <f>IF(ADD22A!E21="", "", ADD22A!E21)</f>
        <v/>
      </c>
      <c r="AO21" s="374" t="str">
        <f>IF(ADD22A!F21="", "", ADD22A!F21)</f>
        <v/>
      </c>
      <c r="AP21" s="112"/>
      <c r="AQ21" s="112"/>
      <c r="AR21" s="112"/>
      <c r="AS21" s="112"/>
      <c r="AT21" s="112"/>
      <c r="AU21" s="112"/>
      <c r="AV21" s="112"/>
      <c r="AW21" s="112"/>
      <c r="AX21" s="112"/>
      <c r="AY21" s="112"/>
      <c r="AZ21" s="112"/>
      <c r="BA21" s="113"/>
      <c r="BB21" s="113"/>
      <c r="BC21" s="113"/>
      <c r="BD21" s="113"/>
      <c r="BE21" s="113"/>
      <c r="BF21" s="113"/>
      <c r="BG21" s="113"/>
      <c r="BH21" s="113"/>
      <c r="BI21" s="113"/>
      <c r="BJ21" s="113"/>
      <c r="BK21" s="113"/>
      <c r="BL21" s="113"/>
      <c r="BM21" s="114"/>
    </row>
  </sheetData>
  <mergeCells count="17">
    <mergeCell ref="B6:B7"/>
    <mergeCell ref="AN6:AN7"/>
    <mergeCell ref="AK4:BM4"/>
    <mergeCell ref="AP6:BM6"/>
    <mergeCell ref="AK2:AL2"/>
    <mergeCell ref="E6:E7"/>
    <mergeCell ref="AH6:AH7"/>
    <mergeCell ref="AL6:AL7"/>
    <mergeCell ref="AO6:AO7"/>
    <mergeCell ref="F6:F7"/>
    <mergeCell ref="G6:AD6"/>
    <mergeCell ref="AF6:AF7"/>
    <mergeCell ref="AK6:AK7"/>
    <mergeCell ref="AM6:AM7"/>
    <mergeCell ref="B4:AH4"/>
    <mergeCell ref="D6:D7"/>
    <mergeCell ref="C6:C7"/>
  </mergeCells>
  <phoneticPr fontId="44" type="noConversion"/>
  <conditionalFormatting sqref="E11:F11 C12:E13 E14:E21 AD17">
    <cfRule type="cellIs" dxfId="18" priority="10" operator="equal">
      <formula>0</formula>
    </cfRule>
  </conditionalFormatting>
  <conditionalFormatting sqref="F9:AC9">
    <cfRule type="cellIs" dxfId="17" priority="6" operator="equal">
      <formula>0</formula>
    </cfRule>
  </conditionalFormatting>
  <conditionalFormatting sqref="BM17">
    <cfRule type="cellIs" dxfId="16" priority="1" operator="equal">
      <formula>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
    <tabColor rgb="FF0071CE"/>
  </sheetPr>
  <dimension ref="A2:BI21"/>
  <sheetViews>
    <sheetView zoomScale="60" zoomScaleNormal="60" workbookViewId="0">
      <selection activeCell="G19" sqref="G19"/>
    </sheetView>
  </sheetViews>
  <sheetFormatPr defaultColWidth="8.625" defaultRowHeight="20.25" customHeight="1"/>
  <cols>
    <col min="1" max="1" width="9.5" style="32" customWidth="1"/>
    <col min="2" max="2" width="53.625" style="32" customWidth="1"/>
    <col min="3" max="3" width="18.75" style="32" customWidth="1"/>
    <col min="4" max="4" width="22.75" style="32" customWidth="1"/>
    <col min="5" max="5" width="18.375" style="32" customWidth="1"/>
    <col min="6" max="6" width="8.25" style="32" customWidth="1"/>
    <col min="7" max="8" width="12.125" style="32" customWidth="1"/>
    <col min="9" max="9" width="11.125" style="32" customWidth="1"/>
    <col min="10" max="20" width="12.125" style="32" customWidth="1"/>
    <col min="21" max="21" width="53.625" style="32" customWidth="1"/>
    <col min="22" max="22" width="18.75" style="32" customWidth="1"/>
    <col min="23" max="23" width="22.75" style="32" customWidth="1"/>
    <col min="24" max="25" width="12.125" style="32" customWidth="1"/>
    <col min="26" max="26" width="11.125" style="32" customWidth="1"/>
    <col min="27" max="36" width="12.125" style="32" customWidth="1"/>
    <col min="37" max="37" width="3.625" style="32" customWidth="1"/>
    <col min="38" max="38" width="13.375" style="32" customWidth="1"/>
    <col min="39" max="39" width="2.125" style="32" customWidth="1"/>
    <col min="40" max="40" width="10.75" style="32" customWidth="1"/>
    <col min="41" max="42" width="6.375" style="32" customWidth="1"/>
    <col min="43" max="43" width="46.5" style="32" customWidth="1"/>
    <col min="44" max="44" width="22.25" style="32" customWidth="1"/>
    <col min="45" max="45" width="23" style="32" customWidth="1"/>
    <col min="46" max="46" width="17.875" style="32" customWidth="1"/>
    <col min="47" max="47" width="6.875" style="32" customWidth="1"/>
    <col min="48" max="60" width="26.5" style="32" customWidth="1"/>
    <col min="61" max="61" width="24.25" style="32" customWidth="1"/>
    <col min="62" max="16384" width="8.625" style="32"/>
  </cols>
  <sheetData>
    <row r="2" spans="1:61" ht="20.25" customHeight="1">
      <c r="A2" s="205"/>
      <c r="B2" s="206" t="s">
        <v>184</v>
      </c>
      <c r="C2" s="232"/>
      <c r="D2" s="232"/>
      <c r="E2" s="233"/>
      <c r="F2" s="233"/>
      <c r="G2" s="233"/>
      <c r="H2" s="233"/>
      <c r="I2" s="205"/>
      <c r="U2" s="206" t="s">
        <v>184</v>
      </c>
      <c r="V2" s="232"/>
      <c r="W2" s="232"/>
      <c r="X2" s="233"/>
      <c r="Y2" s="233"/>
      <c r="Z2" s="205"/>
      <c r="AL2" s="205"/>
      <c r="AM2" s="205"/>
      <c r="AN2" s="205"/>
      <c r="AQ2" s="439" t="s">
        <v>96</v>
      </c>
      <c r="AR2" s="457"/>
      <c r="AS2" s="457"/>
      <c r="AT2" s="457"/>
      <c r="AU2" s="457"/>
      <c r="AV2" s="457"/>
      <c r="AW2" s="205"/>
    </row>
    <row r="3" spans="1:61" ht="20.25" customHeight="1">
      <c r="A3" s="205"/>
      <c r="B3" s="225" t="str">
        <f ca="1">INDIRECT("Validation!B5")</f>
        <v>Affinity Water</v>
      </c>
      <c r="C3" s="162"/>
      <c r="D3" s="162"/>
      <c r="E3" s="162"/>
      <c r="F3" s="162"/>
      <c r="G3" s="162"/>
      <c r="H3" s="162"/>
      <c r="I3" s="205"/>
      <c r="J3" s="205"/>
      <c r="K3" s="205"/>
      <c r="L3" s="205"/>
      <c r="M3" s="205"/>
      <c r="N3" s="205"/>
      <c r="O3" s="205"/>
      <c r="P3" s="205"/>
      <c r="Q3" s="205"/>
      <c r="R3" s="205"/>
      <c r="S3" s="205"/>
      <c r="T3" s="205"/>
      <c r="U3" s="225" t="str">
        <f ca="1">INDIRECT("Validation!B5")</f>
        <v>Affinity Water</v>
      </c>
      <c r="V3" s="162"/>
      <c r="W3" s="162"/>
      <c r="X3" s="162"/>
      <c r="Y3" s="162"/>
      <c r="Z3" s="205"/>
      <c r="AA3" s="205"/>
      <c r="AB3" s="205"/>
      <c r="AC3" s="205"/>
      <c r="AD3" s="205"/>
      <c r="AE3" s="205"/>
      <c r="AF3" s="205"/>
      <c r="AG3" s="205"/>
      <c r="AH3" s="205"/>
      <c r="AI3" s="205"/>
      <c r="AJ3" s="205"/>
      <c r="AK3" s="205"/>
      <c r="AL3" s="205"/>
      <c r="AM3" s="205"/>
      <c r="AN3" s="205"/>
      <c r="AP3" s="205"/>
      <c r="AQ3" s="234"/>
      <c r="AR3" s="234"/>
      <c r="AS3" s="234"/>
      <c r="AT3" s="234"/>
      <c r="AU3" s="234"/>
      <c r="AV3" s="205"/>
      <c r="AW3" s="205"/>
    </row>
    <row r="4" spans="1:61" ht="20.25" customHeight="1">
      <c r="A4" s="161"/>
      <c r="B4" s="440" t="s">
        <v>13</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P4" s="161"/>
      <c r="AQ4" s="440" t="str">
        <f>B4</f>
        <v>Outcome performance from enhancement expenditure - Bespoke performance commitments</v>
      </c>
      <c r="AR4" s="457"/>
      <c r="AS4" s="457"/>
      <c r="AT4" s="457"/>
      <c r="AU4" s="457"/>
      <c r="AV4" s="457"/>
      <c r="AW4" s="457"/>
      <c r="AX4" s="457"/>
      <c r="AY4" s="457"/>
      <c r="AZ4" s="457"/>
      <c r="BA4" s="457"/>
      <c r="BB4" s="457"/>
      <c r="BC4" s="457"/>
      <c r="BD4" s="457"/>
      <c r="BE4" s="457"/>
      <c r="BF4" s="457"/>
      <c r="BG4" s="457"/>
      <c r="BH4" s="457"/>
      <c r="BI4" s="457"/>
    </row>
    <row r="5" spans="1:61" ht="20.25" customHeight="1" thickBot="1">
      <c r="A5" s="161"/>
      <c r="E5" s="236"/>
      <c r="F5" s="236"/>
      <c r="G5" s="236"/>
      <c r="H5" s="236"/>
      <c r="I5" s="210"/>
      <c r="J5" s="161"/>
      <c r="K5" s="161"/>
      <c r="L5" s="161"/>
      <c r="M5" s="161"/>
      <c r="N5" s="161"/>
      <c r="O5" s="161"/>
      <c r="P5" s="161"/>
      <c r="Q5" s="161"/>
      <c r="R5" s="161"/>
      <c r="S5" s="161"/>
      <c r="T5" s="161"/>
      <c r="X5" s="236"/>
      <c r="Y5" s="236"/>
      <c r="Z5" s="210"/>
      <c r="AA5" s="161"/>
      <c r="AB5" s="161"/>
      <c r="AC5" s="161"/>
      <c r="AD5" s="161"/>
      <c r="AE5" s="161"/>
      <c r="AF5" s="161"/>
      <c r="AG5" s="161"/>
      <c r="AH5" s="161"/>
      <c r="AI5" s="161"/>
      <c r="AJ5" s="161"/>
      <c r="AK5" s="161"/>
      <c r="AL5" s="210"/>
      <c r="AM5" s="210"/>
      <c r="AN5" s="207"/>
      <c r="AP5" s="161"/>
      <c r="AQ5" s="237"/>
      <c r="AR5" s="237"/>
      <c r="AS5" s="237"/>
      <c r="AT5" s="237"/>
      <c r="AU5" s="237"/>
      <c r="AV5" s="161"/>
      <c r="AW5" s="161"/>
    </row>
    <row r="6" spans="1:61" s="33" customFormat="1" ht="47.25" customHeight="1" thickBot="1">
      <c r="A6" s="34"/>
      <c r="B6" s="437" t="s">
        <v>97</v>
      </c>
      <c r="C6" s="441" t="s">
        <v>98</v>
      </c>
      <c r="D6" s="441" t="s">
        <v>99</v>
      </c>
      <c r="E6" s="438" t="s">
        <v>100</v>
      </c>
      <c r="F6" s="438" t="s">
        <v>101</v>
      </c>
      <c r="G6" s="445" t="s">
        <v>185</v>
      </c>
      <c r="H6" s="446"/>
      <c r="I6" s="446"/>
      <c r="J6" s="446"/>
      <c r="K6" s="446"/>
      <c r="L6" s="446"/>
      <c r="M6" s="446"/>
      <c r="N6" s="446"/>
      <c r="O6" s="446"/>
      <c r="P6" s="446"/>
      <c r="Q6" s="446"/>
      <c r="R6" s="446"/>
      <c r="S6" s="447"/>
      <c r="T6" s="88"/>
      <c r="U6" s="437" t="s">
        <v>97</v>
      </c>
      <c r="V6" s="441" t="s">
        <v>98</v>
      </c>
      <c r="W6" s="441" t="s">
        <v>99</v>
      </c>
      <c r="X6" s="445" t="s">
        <v>186</v>
      </c>
      <c r="Y6" s="446"/>
      <c r="Z6" s="446"/>
      <c r="AA6" s="446"/>
      <c r="AB6" s="446"/>
      <c r="AC6" s="446"/>
      <c r="AD6" s="446"/>
      <c r="AE6" s="446"/>
      <c r="AF6" s="446"/>
      <c r="AG6" s="446"/>
      <c r="AH6" s="446"/>
      <c r="AI6" s="446"/>
      <c r="AJ6" s="447"/>
      <c r="AK6" s="58"/>
      <c r="AL6" s="436" t="s">
        <v>103</v>
      </c>
      <c r="AM6" s="88"/>
      <c r="AN6" s="436" t="s">
        <v>104</v>
      </c>
      <c r="AO6" s="56"/>
      <c r="AP6" s="58"/>
      <c r="AQ6" s="437" t="str">
        <f>B6</f>
        <v>Line description</v>
      </c>
      <c r="AR6" s="441" t="s">
        <v>98</v>
      </c>
      <c r="AS6" s="441" t="s">
        <v>99</v>
      </c>
      <c r="AT6" s="438" t="s">
        <v>100</v>
      </c>
      <c r="AU6" s="441" t="s">
        <v>101</v>
      </c>
      <c r="AV6" s="442" t="s">
        <v>102</v>
      </c>
      <c r="AW6" s="458"/>
      <c r="AX6" s="458"/>
      <c r="AY6" s="458"/>
      <c r="AZ6" s="458"/>
      <c r="BA6" s="458"/>
      <c r="BB6" s="458"/>
      <c r="BC6" s="458"/>
      <c r="BD6" s="458"/>
      <c r="BE6" s="458"/>
      <c r="BF6" s="458"/>
      <c r="BG6" s="458"/>
      <c r="BH6" s="459"/>
      <c r="BI6" s="57"/>
    </row>
    <row r="7" spans="1:61" s="33" customFormat="1" ht="20.25" customHeight="1" thickBot="1">
      <c r="A7" s="34"/>
      <c r="B7" s="460"/>
      <c r="C7" s="461"/>
      <c r="D7" s="461"/>
      <c r="E7" s="462"/>
      <c r="F7" s="462"/>
      <c r="G7" s="31" t="s">
        <v>116</v>
      </c>
      <c r="H7" s="31" t="s">
        <v>117</v>
      </c>
      <c r="I7" s="31" t="s">
        <v>118</v>
      </c>
      <c r="J7" s="31" t="s">
        <v>119</v>
      </c>
      <c r="K7" s="31" t="s">
        <v>120</v>
      </c>
      <c r="L7" s="31" t="s">
        <v>121</v>
      </c>
      <c r="M7" s="31" t="s">
        <v>122</v>
      </c>
      <c r="N7" s="31" t="s">
        <v>123</v>
      </c>
      <c r="O7" s="31" t="s">
        <v>124</v>
      </c>
      <c r="P7" s="31" t="s">
        <v>125</v>
      </c>
      <c r="Q7" s="31" t="s">
        <v>126</v>
      </c>
      <c r="R7" s="31" t="s">
        <v>127</v>
      </c>
      <c r="S7" s="28" t="s">
        <v>128</v>
      </c>
      <c r="T7" s="88"/>
      <c r="U7" s="460"/>
      <c r="V7" s="461"/>
      <c r="W7" s="461"/>
      <c r="X7" s="31" t="s">
        <v>116</v>
      </c>
      <c r="Y7" s="31" t="s">
        <v>117</v>
      </c>
      <c r="Z7" s="31" t="s">
        <v>118</v>
      </c>
      <c r="AA7" s="31" t="s">
        <v>119</v>
      </c>
      <c r="AB7" s="31" t="s">
        <v>120</v>
      </c>
      <c r="AC7" s="31" t="s">
        <v>121</v>
      </c>
      <c r="AD7" s="31" t="s">
        <v>122</v>
      </c>
      <c r="AE7" s="31" t="s">
        <v>123</v>
      </c>
      <c r="AF7" s="31" t="s">
        <v>124</v>
      </c>
      <c r="AG7" s="31" t="s">
        <v>125</v>
      </c>
      <c r="AH7" s="31" t="s">
        <v>126</v>
      </c>
      <c r="AI7" s="31" t="s">
        <v>127</v>
      </c>
      <c r="AJ7" s="28" t="s">
        <v>128</v>
      </c>
      <c r="AK7" s="58"/>
      <c r="AL7" s="463"/>
      <c r="AM7" s="88"/>
      <c r="AN7" s="463"/>
      <c r="AO7" s="56"/>
      <c r="AP7" s="58"/>
      <c r="AQ7" s="460"/>
      <c r="AR7" s="461"/>
      <c r="AS7" s="461"/>
      <c r="AT7" s="462"/>
      <c r="AU7" s="461"/>
      <c r="AV7" s="31" t="s">
        <v>116</v>
      </c>
      <c r="AW7" s="31" t="s">
        <v>117</v>
      </c>
      <c r="AX7" s="31" t="s">
        <v>118</v>
      </c>
      <c r="AY7" s="31" t="s">
        <v>119</v>
      </c>
      <c r="AZ7" s="31" t="s">
        <v>120</v>
      </c>
      <c r="BA7" s="31" t="s">
        <v>121</v>
      </c>
      <c r="BB7" s="31" t="s">
        <v>122</v>
      </c>
      <c r="BC7" s="31" t="s">
        <v>123</v>
      </c>
      <c r="BD7" s="31" t="s">
        <v>124</v>
      </c>
      <c r="BE7" s="31" t="s">
        <v>125</v>
      </c>
      <c r="BF7" s="31" t="s">
        <v>126</v>
      </c>
      <c r="BG7" s="31" t="s">
        <v>127</v>
      </c>
      <c r="BH7" s="28" t="s">
        <v>128</v>
      </c>
      <c r="BI7" s="57"/>
    </row>
    <row r="8" spans="1:61" s="33" customFormat="1" ht="20.25" customHeight="1">
      <c r="A8" s="34"/>
      <c r="D8" s="243"/>
      <c r="E8" s="243"/>
      <c r="F8" s="243"/>
      <c r="I8" s="223"/>
      <c r="J8" s="223"/>
      <c r="K8" s="223"/>
      <c r="L8" s="223"/>
      <c r="M8" s="223"/>
      <c r="N8" s="223"/>
      <c r="O8" s="223"/>
      <c r="P8" s="223"/>
      <c r="Q8" s="223"/>
      <c r="R8" s="223"/>
      <c r="S8" s="223"/>
      <c r="T8" s="210"/>
      <c r="W8" s="231"/>
      <c r="Z8" s="223"/>
      <c r="AA8" s="223"/>
      <c r="AB8" s="223"/>
      <c r="AC8" s="223"/>
      <c r="AD8" s="223"/>
      <c r="AE8" s="223"/>
      <c r="AF8" s="223"/>
      <c r="AG8" s="223"/>
      <c r="AH8" s="223"/>
      <c r="AI8" s="223"/>
      <c r="AJ8" s="223"/>
      <c r="AK8" s="34"/>
      <c r="AL8" s="207"/>
      <c r="AM8" s="210"/>
      <c r="AN8" s="207"/>
      <c r="AO8" s="32"/>
      <c r="AP8" s="34"/>
      <c r="AQ8" s="238"/>
      <c r="AR8" s="238"/>
      <c r="AS8" s="238"/>
      <c r="AT8" s="238"/>
      <c r="AU8" s="238"/>
      <c r="AW8" s="34"/>
    </row>
    <row r="9" spans="1:61" s="33" customFormat="1" ht="48" customHeight="1" thickBot="1">
      <c r="A9" s="34"/>
      <c r="B9" s="231"/>
      <c r="C9" s="243"/>
      <c r="D9" s="243"/>
      <c r="E9" s="243"/>
      <c r="F9" s="243"/>
      <c r="G9" s="243"/>
      <c r="H9" s="243"/>
      <c r="I9" s="243"/>
      <c r="J9" s="243"/>
      <c r="K9" s="243"/>
      <c r="L9" s="243"/>
      <c r="M9" s="243"/>
      <c r="N9" s="243"/>
      <c r="O9" s="243"/>
      <c r="P9" s="243"/>
      <c r="Q9" s="243"/>
      <c r="R9" s="243"/>
      <c r="S9" s="228"/>
      <c r="T9" s="208"/>
      <c r="U9" s="231"/>
      <c r="V9" s="231"/>
      <c r="W9" s="231"/>
      <c r="X9" s="243"/>
      <c r="Y9" s="243"/>
      <c r="Z9" s="243"/>
      <c r="AA9" s="243"/>
      <c r="AB9" s="243"/>
      <c r="AC9" s="243"/>
      <c r="AD9" s="243"/>
      <c r="AE9" s="243"/>
      <c r="AF9" s="243"/>
      <c r="AG9" s="243"/>
      <c r="AH9" s="243"/>
      <c r="AI9" s="243"/>
      <c r="AJ9" s="228"/>
      <c r="AK9" s="34"/>
      <c r="AL9" s="38"/>
      <c r="AM9" s="240"/>
      <c r="AN9" s="38"/>
      <c r="AO9" s="38"/>
      <c r="AP9" s="34"/>
      <c r="AQ9" s="238"/>
      <c r="AR9" s="241"/>
      <c r="AS9" s="241"/>
      <c r="AT9" s="241"/>
      <c r="AU9" s="241"/>
      <c r="AV9" s="241"/>
      <c r="AW9" s="228"/>
      <c r="AX9" s="241"/>
      <c r="AY9" s="241"/>
      <c r="AZ9" s="241"/>
      <c r="BA9" s="241"/>
      <c r="BB9" s="241"/>
      <c r="BC9" s="241"/>
      <c r="BD9" s="241"/>
      <c r="BE9" s="241"/>
      <c r="BF9" s="241"/>
      <c r="BG9" s="241"/>
      <c r="BH9" s="241"/>
      <c r="BI9" s="241"/>
    </row>
    <row r="10" spans="1:61" s="33" customFormat="1" ht="48" customHeight="1" thickBot="1">
      <c r="A10" s="34"/>
      <c r="B10" s="23" t="s">
        <v>129</v>
      </c>
      <c r="C10" s="239"/>
      <c r="D10" s="239"/>
      <c r="E10" s="239"/>
      <c r="F10" s="209"/>
      <c r="G10" s="209"/>
      <c r="H10" s="209"/>
      <c r="I10" s="209"/>
      <c r="J10" s="209"/>
      <c r="K10" s="209"/>
      <c r="L10" s="209"/>
      <c r="M10" s="209"/>
      <c r="N10" s="209"/>
      <c r="O10" s="209"/>
      <c r="P10" s="209"/>
      <c r="Q10" s="209"/>
      <c r="R10" s="209"/>
      <c r="S10" s="209"/>
      <c r="T10" s="34"/>
      <c r="U10" s="23" t="s">
        <v>129</v>
      </c>
      <c r="V10" s="239"/>
      <c r="W10" s="231"/>
      <c r="X10" s="209"/>
      <c r="Y10" s="209"/>
      <c r="Z10" s="209"/>
      <c r="AA10" s="209"/>
      <c r="AB10" s="209"/>
      <c r="AC10" s="209"/>
      <c r="AD10" s="209"/>
      <c r="AE10" s="209"/>
      <c r="AF10" s="209"/>
      <c r="AG10" s="209"/>
      <c r="AH10" s="209"/>
      <c r="AI10" s="209"/>
      <c r="AJ10" s="209"/>
      <c r="AK10" s="34"/>
      <c r="AL10" s="38"/>
      <c r="AM10" s="38"/>
      <c r="AN10" s="38"/>
      <c r="AO10" s="38"/>
      <c r="AP10" s="34"/>
      <c r="AQ10" s="23" t="str">
        <f>B10</f>
        <v>Bespoke PCs</v>
      </c>
      <c r="AR10" s="241"/>
      <c r="AS10" s="241"/>
      <c r="AT10" s="241"/>
      <c r="AU10" s="241"/>
      <c r="AV10" s="241"/>
      <c r="AW10" s="228"/>
      <c r="AX10" s="241"/>
      <c r="AY10" s="241"/>
      <c r="AZ10" s="241"/>
      <c r="BA10" s="241"/>
      <c r="BB10" s="241"/>
      <c r="BC10" s="241"/>
      <c r="BD10" s="241"/>
      <c r="BE10" s="241"/>
      <c r="BF10" s="241"/>
      <c r="BG10" s="241"/>
      <c r="BH10" s="241"/>
      <c r="BI10" s="241"/>
    </row>
    <row r="11" spans="1:61" s="33" customFormat="1" ht="48" customHeight="1" thickBot="1">
      <c r="A11" s="34"/>
      <c r="B11" s="19" t="str">
        <f>IF(ADD22A!B11="", "", ADD22A!B11)</f>
        <v>Capital carbon</v>
      </c>
      <c r="C11" s="64" t="str">
        <f>IF(ADD22A!C11="", "", ADD22A!C11)</f>
        <v>PR24_CC</v>
      </c>
      <c r="D11" s="64" t="str">
        <f>IF(ADD22A!D11="", "", ADD22A!D11)</f>
        <v>PR24_CC_AFW</v>
      </c>
      <c r="E11" s="193" t="str">
        <f>IF(ADD22A!E11="", "", ADD22A!E11)</f>
        <v>%</v>
      </c>
      <c r="F11" s="10">
        <f>IF(ADD22A!F11="", "", ADD22A!F11)</f>
        <v>2</v>
      </c>
      <c r="G11" s="122"/>
      <c r="H11" s="122"/>
      <c r="I11" s="122"/>
      <c r="J11" s="122"/>
      <c r="K11" s="122"/>
      <c r="L11" s="122"/>
      <c r="M11" s="122"/>
      <c r="N11" s="122"/>
      <c r="O11" s="122"/>
      <c r="P11" s="122"/>
      <c r="Q11" s="122"/>
      <c r="R11" s="122"/>
      <c r="S11" s="278"/>
      <c r="T11" s="34"/>
      <c r="U11" s="79" t="str">
        <f>IF(ADD22A!B11="", "", ADD22A!B11)</f>
        <v>Capital carbon</v>
      </c>
      <c r="V11" s="10" t="str">
        <f>IF(ADD22A!C11="", "", ADD22A!C11)</f>
        <v>PR24_CC</v>
      </c>
      <c r="W11" s="10" t="str">
        <f>IF(ADD22A!D11="", "", ADD22A!D11)</f>
        <v>PR24_CC_AFW</v>
      </c>
      <c r="X11" s="304" t="e">
        <f>IF((ADD22B!R11+ADD22C!G11)=ADD22A!R11, "YES", "NO")</f>
        <v>#DIV/0!</v>
      </c>
      <c r="Y11" s="304" t="e">
        <f>IF((ADD22B!S11+ADD22C!H11)=ADD22A!S11, "YES", "NO")</f>
        <v>#DIV/0!</v>
      </c>
      <c r="Z11" s="304" t="e">
        <f>IF((ADD22B!T11+ADD22C!I11)=ADD22A!T11, "YES", "NO")</f>
        <v>#DIV/0!</v>
      </c>
      <c r="AA11" s="304" t="e">
        <f>IF((ADD22B!U11+ADD22C!J11)=ADD22A!U11, "YES", "NO")</f>
        <v>#DIV/0!</v>
      </c>
      <c r="AB11" s="304" t="e">
        <f>IF((ADD22B!V11+ADD22C!K11)=ADD22A!V11, "YES", "NO")</f>
        <v>#DIV/0!</v>
      </c>
      <c r="AC11" s="304" t="e">
        <f>IF((ADD22B!W11+ADD22C!L11)=ADD22A!W11, "YES", "NO")</f>
        <v>#DIV/0!</v>
      </c>
      <c r="AD11" s="304" t="e">
        <f>IF((ADD22B!X11+ADD22C!M11)=ADD22A!X11, "YES", "NO")</f>
        <v>#DIV/0!</v>
      </c>
      <c r="AE11" s="304" t="e">
        <f>IF((ADD22B!Y11+ADD22C!N11)=ADD22A!Y11, "YES", "NO")</f>
        <v>#DIV/0!</v>
      </c>
      <c r="AF11" s="304" t="e">
        <f>IF((ADD22B!Z11+ADD22C!O11)=ADD22A!Z11, "YES", "NO")</f>
        <v>#DIV/0!</v>
      </c>
      <c r="AG11" s="304" t="e">
        <f>IF((ADD22B!AA11+ADD22C!P11)=ADD22A!AA11, "YES", "NO")</f>
        <v>#DIV/0!</v>
      </c>
      <c r="AH11" s="304" t="e">
        <f>IF((ADD22B!AB11+ADD22C!Q11)=ADD22A!AB11, "YES", "NO")</f>
        <v>#DIV/0!</v>
      </c>
      <c r="AI11" s="304" t="e">
        <f>IF((ADD22B!AC11+ADD22C!R11)=ADD22A!AC11, "YES", "NO")</f>
        <v>#DIV/0!</v>
      </c>
      <c r="AJ11" s="304" t="e">
        <f>IF((ADD22B!AD11+ADD22C!S11)=ADD22A!AD11, "YES", "NO")</f>
        <v>#DIV/0!</v>
      </c>
      <c r="AK11" s="34"/>
      <c r="AL11" s="6" t="s">
        <v>187</v>
      </c>
      <c r="AM11" s="240"/>
      <c r="AN11" s="6"/>
      <c r="AO11" s="208"/>
      <c r="AP11" s="34"/>
      <c r="AQ11" s="19" t="str">
        <f>IF(ADD22A!B11="", "", ADD22A!B11)</f>
        <v>Capital carbon</v>
      </c>
      <c r="AR11" s="64" t="str">
        <f>IF(ADD22A!C11="", "", ADD22A!C11)</f>
        <v>PR24_CC</v>
      </c>
      <c r="AS11" s="64" t="str">
        <f>IF(ADD22A!D11="", "", ADD22A!D11)</f>
        <v>PR24_CC_AFW</v>
      </c>
      <c r="AT11" s="193" t="str">
        <f>IF(ADD22A!E11="", "", ADD22A!E11)</f>
        <v>%</v>
      </c>
      <c r="AU11" s="10">
        <f>IF(ADD22A!F11="", "", ADD22A!F11)</f>
        <v>2</v>
      </c>
      <c r="AV11" s="122" t="s">
        <v>188</v>
      </c>
      <c r="AW11" s="122" t="s">
        <v>188</v>
      </c>
      <c r="AX11" s="122" t="s">
        <v>188</v>
      </c>
      <c r="AY11" s="122" t="s">
        <v>188</v>
      </c>
      <c r="AZ11" s="122" t="s">
        <v>188</v>
      </c>
      <c r="BA11" s="122" t="s">
        <v>188</v>
      </c>
      <c r="BB11" s="122" t="s">
        <v>188</v>
      </c>
      <c r="BC11" s="122" t="s">
        <v>188</v>
      </c>
      <c r="BD11" s="122" t="s">
        <v>188</v>
      </c>
      <c r="BE11" s="122" t="s">
        <v>188</v>
      </c>
      <c r="BF11" s="122" t="s">
        <v>188</v>
      </c>
      <c r="BG11" s="122" t="s">
        <v>188</v>
      </c>
      <c r="BH11" s="122" t="s">
        <v>188</v>
      </c>
      <c r="BI11" s="241"/>
    </row>
    <row r="12" spans="1:61" s="33" customFormat="1" ht="48" customHeight="1" thickBot="1">
      <c r="A12" s="34"/>
      <c r="B12" s="14" t="str">
        <f>IF(ADD22A!B12="", "", ADD22A!B12)</f>
        <v>Embodied greenhouse gas emissions [SWB]</v>
      </c>
      <c r="C12" s="194" t="str">
        <f>IF(ADD22A!C12="", "", ADD22A!C12)</f>
        <v>PR24_EGG_SWB</v>
      </c>
      <c r="D12" s="194" t="str">
        <f>IF(ADD22A!D12="", "", ADD22A!D12)</f>
        <v>PR24_EGG_SWB_AFW</v>
      </c>
      <c r="E12" s="194" t="str">
        <f>IF(ADD22A!E12="", "", ADD22A!E12)</f>
        <v>%</v>
      </c>
      <c r="F12" s="9">
        <f>IF(ADD22A!F12="", "", ADD22A!F12)</f>
        <v>2</v>
      </c>
      <c r="G12" s="123"/>
      <c r="H12" s="123"/>
      <c r="I12" s="123"/>
      <c r="J12" s="123"/>
      <c r="K12" s="123"/>
      <c r="L12" s="123"/>
      <c r="M12" s="123"/>
      <c r="N12" s="123"/>
      <c r="O12" s="123"/>
      <c r="P12" s="123"/>
      <c r="Q12" s="123"/>
      <c r="R12" s="123"/>
      <c r="S12" s="292"/>
      <c r="T12" s="34"/>
      <c r="U12" s="170" t="str">
        <f>IF(ADD22A!B12="", "", ADD22A!B12)</f>
        <v>Embodied greenhouse gas emissions [SWB]</v>
      </c>
      <c r="V12" s="9" t="str">
        <f>IF(ADD22A!C12="", "", ADD22A!C12)</f>
        <v>PR24_EGG_SWB</v>
      </c>
      <c r="W12" s="9" t="str">
        <f>IF(ADD22A!D12="", "", ADD22A!D12)</f>
        <v>PR24_EGG_SWB_AFW</v>
      </c>
      <c r="X12" s="304" t="e">
        <f>IF((ADD22B!R12+ADD22C!G12)=ADD22A!R12, "YES", "NO")</f>
        <v>#DIV/0!</v>
      </c>
      <c r="Y12" s="304" t="e">
        <f>IF((ADD22B!S12+ADD22C!H12)=ADD22A!S12, "YES", "NO")</f>
        <v>#DIV/0!</v>
      </c>
      <c r="Z12" s="304" t="e">
        <f>IF((ADD22B!T12+ADD22C!I12)=ADD22A!T12, "YES", "NO")</f>
        <v>#DIV/0!</v>
      </c>
      <c r="AA12" s="304" t="e">
        <f>IF((ADD22B!U12+ADD22C!J12)=ADD22A!U12, "YES", "NO")</f>
        <v>#DIV/0!</v>
      </c>
      <c r="AB12" s="304" t="e">
        <f>IF((ADD22B!V12+ADD22C!K12)=ADD22A!V12, "YES", "NO")</f>
        <v>#DIV/0!</v>
      </c>
      <c r="AC12" s="304" t="e">
        <f>IF((ADD22B!W12+ADD22C!L12)=ADD22A!W12, "YES", "NO")</f>
        <v>#DIV/0!</v>
      </c>
      <c r="AD12" s="304" t="e">
        <f>IF((ADD22B!X12+ADD22C!M12)=ADD22A!X12, "YES", "NO")</f>
        <v>#DIV/0!</v>
      </c>
      <c r="AE12" s="304" t="e">
        <f>IF((ADD22B!Y12+ADD22C!N12)=ADD22A!Y12, "YES", "NO")</f>
        <v>#DIV/0!</v>
      </c>
      <c r="AF12" s="304" t="e">
        <f>IF((ADD22B!Z12+ADD22C!O12)=ADD22A!Z12, "YES", "NO")</f>
        <v>#DIV/0!</v>
      </c>
      <c r="AG12" s="304" t="e">
        <f>IF((ADD22B!AA12+ADD22C!P12)=ADD22A!AA12, "YES", "NO")</f>
        <v>#DIV/0!</v>
      </c>
      <c r="AH12" s="304" t="e">
        <f>IF((ADD22B!AB12+ADD22C!Q12)=ADD22A!AB12, "YES", "NO")</f>
        <v>#DIV/0!</v>
      </c>
      <c r="AI12" s="304" t="e">
        <f>IF((ADD22B!AC12+ADD22C!R12)=ADD22A!AC12, "YES", "NO")</f>
        <v>#DIV/0!</v>
      </c>
      <c r="AJ12" s="304" t="e">
        <f>IF((ADD22B!AD12+ADD22C!S12)=ADD22A!AD12, "YES", "NO")</f>
        <v>#DIV/0!</v>
      </c>
      <c r="AK12" s="34"/>
      <c r="AL12" s="53" t="s">
        <v>189</v>
      </c>
      <c r="AM12" s="240"/>
      <c r="AN12" s="53"/>
      <c r="AO12" s="208"/>
      <c r="AP12" s="34"/>
      <c r="AQ12" s="14" t="str">
        <f>IF(ADD22A!B12="", "", ADD22A!B12)</f>
        <v>Embodied greenhouse gas emissions [SWB]</v>
      </c>
      <c r="AR12" s="60" t="str">
        <f>IF(ADD22A!C12="", "", ADD22A!C12)</f>
        <v>PR24_EGG_SWB</v>
      </c>
      <c r="AS12" s="60" t="str">
        <f>IF(ADD22A!D12="", "", ADD22A!D12)</f>
        <v>PR24_EGG_SWB_AFW</v>
      </c>
      <c r="AT12" s="194" t="str">
        <f>IF(ADD22A!E12="", "", ADD22A!E12)</f>
        <v>%</v>
      </c>
      <c r="AU12" s="9">
        <f>IF(ADD22A!F12="", "", ADD22A!F12)</f>
        <v>2</v>
      </c>
      <c r="AV12" s="123" t="s">
        <v>190</v>
      </c>
      <c r="AW12" s="123" t="s">
        <v>190</v>
      </c>
      <c r="AX12" s="123" t="s">
        <v>190</v>
      </c>
      <c r="AY12" s="123" t="s">
        <v>190</v>
      </c>
      <c r="AZ12" s="123" t="s">
        <v>190</v>
      </c>
      <c r="BA12" s="123" t="s">
        <v>190</v>
      </c>
      <c r="BB12" s="123" t="s">
        <v>190</v>
      </c>
      <c r="BC12" s="123" t="s">
        <v>190</v>
      </c>
      <c r="BD12" s="123" t="s">
        <v>190</v>
      </c>
      <c r="BE12" s="123" t="s">
        <v>190</v>
      </c>
      <c r="BF12" s="123" t="s">
        <v>190</v>
      </c>
      <c r="BG12" s="123" t="s">
        <v>190</v>
      </c>
      <c r="BH12" s="123" t="s">
        <v>190</v>
      </c>
      <c r="BI12" s="241"/>
    </row>
    <row r="13" spans="1:61" s="33" customFormat="1" ht="48" customHeight="1" thickBot="1">
      <c r="A13" s="34"/>
      <c r="B13" s="14" t="str">
        <f>IF(ADD22A!B13="", "", ADD22A!B13)</f>
        <v>Embodied greenhouse gas emissions [UUW]</v>
      </c>
      <c r="C13" s="194" t="str">
        <f>IF(ADD22A!C13="", "", ADD22A!C13)</f>
        <v>PR24_EGG_UUW</v>
      </c>
      <c r="D13" s="194" t="str">
        <f>IF(ADD22A!D13="", "", ADD22A!D13)</f>
        <v>PR24_EGG_UUW</v>
      </c>
      <c r="E13" s="194" t="str">
        <f>IF(ADD22A!E13="", "", ADD22A!E13)</f>
        <v>%</v>
      </c>
      <c r="F13" s="9">
        <f>IF(ADD22A!F13="", "", ADD22A!F13)</f>
        <v>2</v>
      </c>
      <c r="G13" s="123"/>
      <c r="H13" s="123"/>
      <c r="I13" s="123"/>
      <c r="J13" s="123"/>
      <c r="K13" s="123"/>
      <c r="L13" s="123"/>
      <c r="M13" s="123"/>
      <c r="N13" s="123"/>
      <c r="O13" s="123"/>
      <c r="P13" s="123"/>
      <c r="Q13" s="123"/>
      <c r="R13" s="123"/>
      <c r="S13" s="292"/>
      <c r="T13" s="34"/>
      <c r="U13" s="170" t="str">
        <f>IF(ADD22A!B13="", "", ADD22A!B13)</f>
        <v>Embodied greenhouse gas emissions [UUW]</v>
      </c>
      <c r="V13" s="9" t="str">
        <f>IF(ADD22A!C13="", "", ADD22A!C13)</f>
        <v>PR24_EGG_UUW</v>
      </c>
      <c r="W13" s="9" t="str">
        <f>IF(ADD22A!D13="", "", ADD22A!D13)</f>
        <v>PR24_EGG_UUW</v>
      </c>
      <c r="X13" s="304" t="e">
        <f>IF((ADD22B!R13+ADD22C!G13)=ADD22A!R13, "YES", "NO")</f>
        <v>#DIV/0!</v>
      </c>
      <c r="Y13" s="304" t="e">
        <f>IF((ADD22B!S13+ADD22C!H13)=ADD22A!S13, "YES", "NO")</f>
        <v>#DIV/0!</v>
      </c>
      <c r="Z13" s="304" t="e">
        <f>IF((ADD22B!T13+ADD22C!I13)=ADD22A!T13, "YES", "NO")</f>
        <v>#DIV/0!</v>
      </c>
      <c r="AA13" s="304" t="e">
        <f>IF((ADD22B!U13+ADD22C!J13)=ADD22A!U13, "YES", "NO")</f>
        <v>#DIV/0!</v>
      </c>
      <c r="AB13" s="304" t="e">
        <f>IF((ADD22B!V13+ADD22C!K13)=ADD22A!V13, "YES", "NO")</f>
        <v>#DIV/0!</v>
      </c>
      <c r="AC13" s="304" t="e">
        <f>IF((ADD22B!W13+ADD22C!L13)=ADD22A!W13, "YES", "NO")</f>
        <v>#DIV/0!</v>
      </c>
      <c r="AD13" s="304" t="e">
        <f>IF((ADD22B!X13+ADD22C!M13)=ADD22A!X13, "YES", "NO")</f>
        <v>#DIV/0!</v>
      </c>
      <c r="AE13" s="304" t="e">
        <f>IF((ADD22B!Y13+ADD22C!N13)=ADD22A!Y13, "YES", "NO")</f>
        <v>#DIV/0!</v>
      </c>
      <c r="AF13" s="304" t="e">
        <f>IF((ADD22B!Z13+ADD22C!O13)=ADD22A!Z13, "YES", "NO")</f>
        <v>#DIV/0!</v>
      </c>
      <c r="AG13" s="304" t="e">
        <f>IF((ADD22B!AA13+ADD22C!P13)=ADD22A!AA13, "YES", "NO")</f>
        <v>#DIV/0!</v>
      </c>
      <c r="AH13" s="304" t="e">
        <f>IF((ADD22B!AB13+ADD22C!Q13)=ADD22A!AB13, "YES", "NO")</f>
        <v>#DIV/0!</v>
      </c>
      <c r="AI13" s="304" t="e">
        <f>IF((ADD22B!AC13+ADD22C!R13)=ADD22A!AC13, "YES", "NO")</f>
        <v>#DIV/0!</v>
      </c>
      <c r="AJ13" s="304" t="e">
        <f>IF((ADD22B!AD13+ADD22C!S13)=ADD22A!AD13, "YES", "NO")</f>
        <v>#DIV/0!</v>
      </c>
      <c r="AK13" s="34"/>
      <c r="AL13" s="53" t="s">
        <v>191</v>
      </c>
      <c r="AM13" s="240"/>
      <c r="AN13" s="53"/>
      <c r="AO13" s="208"/>
      <c r="AP13" s="34"/>
      <c r="AQ13" s="14" t="str">
        <f>IF(ADD22A!B13="", "", ADD22A!B13)</f>
        <v>Embodied greenhouse gas emissions [UUW]</v>
      </c>
      <c r="AR13" s="60" t="str">
        <f>IF(ADD22A!C13="", "", ADD22A!C13)</f>
        <v>PR24_EGG_UUW</v>
      </c>
      <c r="AS13" s="60" t="str">
        <f>IF(ADD22A!D13="", "", ADD22A!D13)</f>
        <v>PR24_EGG_UUW</v>
      </c>
      <c r="AT13" s="194" t="str">
        <f>IF(ADD22A!E13="", "", ADD22A!E13)</f>
        <v>%</v>
      </c>
      <c r="AU13" s="9">
        <f>IF(ADD22A!F13="", "", ADD22A!F13)</f>
        <v>2</v>
      </c>
      <c r="AV13" s="123" t="s">
        <v>192</v>
      </c>
      <c r="AW13" s="123" t="s">
        <v>192</v>
      </c>
      <c r="AX13" s="123" t="s">
        <v>192</v>
      </c>
      <c r="AY13" s="123" t="s">
        <v>192</v>
      </c>
      <c r="AZ13" s="123" t="s">
        <v>192</v>
      </c>
      <c r="BA13" s="123" t="s">
        <v>192</v>
      </c>
      <c r="BB13" s="123" t="s">
        <v>192</v>
      </c>
      <c r="BC13" s="123" t="s">
        <v>192</v>
      </c>
      <c r="BD13" s="123" t="s">
        <v>192</v>
      </c>
      <c r="BE13" s="123" t="s">
        <v>192</v>
      </c>
      <c r="BF13" s="123" t="s">
        <v>192</v>
      </c>
      <c r="BG13" s="123" t="s">
        <v>192</v>
      </c>
      <c r="BH13" s="123" t="s">
        <v>192</v>
      </c>
      <c r="BI13" s="241"/>
    </row>
    <row r="14" spans="1:61" s="33" customFormat="1" ht="48" customHeight="1" thickBot="1">
      <c r="A14" s="34"/>
      <c r="B14" s="14" t="str">
        <f>IF(ADD22A!B14="", "", ADD22A!B14)</f>
        <v>Lead pipe replacement</v>
      </c>
      <c r="C14" s="60" t="str">
        <f>IF(ADD22A!C14="", "", ADD22A!C14)</f>
        <v>PR24_LEAD</v>
      </c>
      <c r="D14" s="60" t="str">
        <f>IF(ADD22A!D14="", "", ADD22A!D14)</f>
        <v>PR24_LEAD_AFW</v>
      </c>
      <c r="E14" s="194" t="str">
        <f>IF(ADD22A!E14="", "", ADD22A!E14)</f>
        <v>Number</v>
      </c>
      <c r="F14" s="9">
        <f>IF(ADD22A!F14="", "", ADD22A!F14)</f>
        <v>2</v>
      </c>
      <c r="G14" s="68"/>
      <c r="H14" s="68"/>
      <c r="I14" s="68"/>
      <c r="J14" s="68"/>
      <c r="K14" s="68"/>
      <c r="L14" s="68"/>
      <c r="M14" s="68"/>
      <c r="N14" s="68"/>
      <c r="O14" s="68"/>
      <c r="P14" s="68"/>
      <c r="Q14" s="68"/>
      <c r="R14" s="68"/>
      <c r="S14" s="25"/>
      <c r="T14" s="34"/>
      <c r="U14" s="170" t="str">
        <f>IF(ADD22A!B14="", "", ADD22A!B14)</f>
        <v>Lead pipe replacement</v>
      </c>
      <c r="V14" s="9" t="str">
        <f>IF(ADD22A!C14="", "", ADD22A!C14)</f>
        <v>PR24_LEAD</v>
      </c>
      <c r="W14" s="9" t="str">
        <f>IF(ADD22A!D14="", "", ADD22A!D14)</f>
        <v>PR24_LEAD_AFW</v>
      </c>
      <c r="X14" s="304" t="str">
        <f>IF((ADD22B!R14+ADD22C!G14)=ADD22A!R14, "YES", "NO")</f>
        <v>YES</v>
      </c>
      <c r="Y14" s="304" t="str">
        <f>IF((ADD22B!S14+ADD22C!H14)=ADD22A!S14, "YES", "NO")</f>
        <v>YES</v>
      </c>
      <c r="Z14" s="304" t="str">
        <f>IF((ADD22B!T14+ADD22C!I14)=ADD22A!T14, "YES", "NO")</f>
        <v>YES</v>
      </c>
      <c r="AA14" s="304" t="str">
        <f>IF((ADD22B!U14+ADD22C!J14)=ADD22A!U14, "YES", "NO")</f>
        <v>YES</v>
      </c>
      <c r="AB14" s="304" t="str">
        <f>IF((ADD22B!V14+ADD22C!K14)=ADD22A!V14, "YES", "NO")</f>
        <v>YES</v>
      </c>
      <c r="AC14" s="304" t="str">
        <f>IF((ADD22B!W14+ADD22C!L14)=ADD22A!W14, "YES", "NO")</f>
        <v>YES</v>
      </c>
      <c r="AD14" s="304" t="str">
        <f>IF((ADD22B!X14+ADD22C!M14)=ADD22A!X14, "YES", "NO")</f>
        <v>YES</v>
      </c>
      <c r="AE14" s="304" t="str">
        <f>IF((ADD22B!Y14+ADD22C!N14)=ADD22A!Y14, "YES", "NO")</f>
        <v>YES</v>
      </c>
      <c r="AF14" s="304" t="str">
        <f>IF((ADD22B!Z14+ADD22C!O14)=ADD22A!Z14, "YES", "NO")</f>
        <v>YES</v>
      </c>
      <c r="AG14" s="304" t="str">
        <f>IF((ADD22B!AA14+ADD22C!P14)=ADD22A!AA14, "YES", "NO")</f>
        <v>YES</v>
      </c>
      <c r="AH14" s="304" t="str">
        <f>IF((ADD22B!AB14+ADD22C!Q14)=ADD22A!AB14, "YES", "NO")</f>
        <v>YES</v>
      </c>
      <c r="AI14" s="304" t="str">
        <f>IF((ADD22B!AC14+ADD22C!R14)=ADD22A!AC14, "YES", "NO")</f>
        <v>YES</v>
      </c>
      <c r="AJ14" s="304" t="str">
        <f>IF((ADD22B!AD14+ADD22C!S14)=ADD22A!AD14, "YES", "NO")</f>
        <v>YES</v>
      </c>
      <c r="AK14" s="34"/>
      <c r="AL14" s="53" t="s">
        <v>193</v>
      </c>
      <c r="AM14" s="240"/>
      <c r="AN14" s="53"/>
      <c r="AO14" s="208"/>
      <c r="AP14" s="34"/>
      <c r="AQ14" s="14" t="str">
        <f>IF(ADD22A!B14="", "", ADD22A!B14)</f>
        <v>Lead pipe replacement</v>
      </c>
      <c r="AR14" s="60" t="str">
        <f>IF(ADD22A!C14="", "", ADD22A!C14)</f>
        <v>PR24_LEAD</v>
      </c>
      <c r="AS14" s="60" t="str">
        <f>IF(ADD22A!D14="", "", ADD22A!D14)</f>
        <v>PR24_LEAD_AFW</v>
      </c>
      <c r="AT14" s="194" t="str">
        <f>IF(ADD22A!E14="", "", ADD22A!E14)</f>
        <v>Number</v>
      </c>
      <c r="AU14" s="9">
        <f>IF(ADD22A!F14="", "", ADD22A!F14)</f>
        <v>2</v>
      </c>
      <c r="AV14" s="68" t="s">
        <v>194</v>
      </c>
      <c r="AW14" s="68" t="s">
        <v>194</v>
      </c>
      <c r="AX14" s="68" t="s">
        <v>194</v>
      </c>
      <c r="AY14" s="68" t="s">
        <v>194</v>
      </c>
      <c r="AZ14" s="68" t="s">
        <v>194</v>
      </c>
      <c r="BA14" s="68" t="s">
        <v>194</v>
      </c>
      <c r="BB14" s="68" t="s">
        <v>194</v>
      </c>
      <c r="BC14" s="68" t="s">
        <v>194</v>
      </c>
      <c r="BD14" s="68" t="s">
        <v>194</v>
      </c>
      <c r="BE14" s="68" t="s">
        <v>194</v>
      </c>
      <c r="BF14" s="68" t="s">
        <v>194</v>
      </c>
      <c r="BG14" s="68" t="s">
        <v>194</v>
      </c>
      <c r="BH14" s="68" t="s">
        <v>194</v>
      </c>
      <c r="BI14" s="241"/>
    </row>
    <row r="15" spans="1:61" s="33" customFormat="1" ht="48" customHeight="1" thickBot="1">
      <c r="A15" s="34"/>
      <c r="B15" s="14" t="str">
        <f>IF(ADD22A!B15="", "", ADD22A!B15)</f>
        <v>Lower carbon concrete</v>
      </c>
      <c r="C15" s="60" t="str">
        <f>IF(ADD22A!C15="", "", ADD22A!C15)</f>
        <v>PR24_LCC</v>
      </c>
      <c r="D15" s="60" t="str">
        <f>IF(ADD22A!D15="", "", ADD22A!D15)</f>
        <v>PR24_LCC_AFW</v>
      </c>
      <c r="E15" s="194" t="str">
        <f>IF(ADD22A!E15="", "", ADD22A!E15)</f>
        <v>%</v>
      </c>
      <c r="F15" s="9">
        <f>IF(ADD22A!F15="", "", ADD22A!F15)</f>
        <v>2</v>
      </c>
      <c r="G15" s="123"/>
      <c r="H15" s="123"/>
      <c r="I15" s="123"/>
      <c r="J15" s="123"/>
      <c r="K15" s="123"/>
      <c r="L15" s="123"/>
      <c r="M15" s="123"/>
      <c r="N15" s="123"/>
      <c r="O15" s="123"/>
      <c r="P15" s="123"/>
      <c r="Q15" s="123"/>
      <c r="R15" s="123"/>
      <c r="S15" s="292"/>
      <c r="T15" s="34"/>
      <c r="U15" s="170" t="str">
        <f>IF(ADD22A!B15="", "", ADD22A!B15)</f>
        <v>Lower carbon concrete</v>
      </c>
      <c r="V15" s="9" t="str">
        <f>IF(ADD22A!C15="", "", ADD22A!C15)</f>
        <v>PR24_LCC</v>
      </c>
      <c r="W15" s="9" t="str">
        <f>IF(ADD22A!D15="", "", ADD22A!D15)</f>
        <v>PR24_LCC_AFW</v>
      </c>
      <c r="X15" s="304" t="e">
        <f>IF((ADD22B!R15+ADD22C!G15)=ADD22A!R15, "YES", "NO")</f>
        <v>#DIV/0!</v>
      </c>
      <c r="Y15" s="304" t="e">
        <f>IF((ADD22B!S15+ADD22C!H15)=ADD22A!S15, "YES", "NO")</f>
        <v>#DIV/0!</v>
      </c>
      <c r="Z15" s="304" t="e">
        <f>IF((ADD22B!T15+ADD22C!I15)=ADD22A!T15, "YES", "NO")</f>
        <v>#DIV/0!</v>
      </c>
      <c r="AA15" s="304" t="e">
        <f>IF((ADD22B!U15+ADD22C!J15)=ADD22A!U15, "YES", "NO")</f>
        <v>#DIV/0!</v>
      </c>
      <c r="AB15" s="304" t="e">
        <f>IF((ADD22B!V15+ADD22C!K15)=ADD22A!V15, "YES", "NO")</f>
        <v>#DIV/0!</v>
      </c>
      <c r="AC15" s="304" t="e">
        <f>IF((ADD22B!W15+ADD22C!L15)=ADD22A!W15, "YES", "NO")</f>
        <v>#DIV/0!</v>
      </c>
      <c r="AD15" s="304" t="e">
        <f>IF((ADD22B!X15+ADD22C!M15)=ADD22A!X15, "YES", "NO")</f>
        <v>#DIV/0!</v>
      </c>
      <c r="AE15" s="304" t="e">
        <f>IF((ADD22B!Y15+ADD22C!N15)=ADD22A!Y15, "YES", "NO")</f>
        <v>#DIV/0!</v>
      </c>
      <c r="AF15" s="304" t="e">
        <f>IF((ADD22B!Z15+ADD22C!O15)=ADD22A!Z15, "YES", "NO")</f>
        <v>#DIV/0!</v>
      </c>
      <c r="AG15" s="304" t="e">
        <f>IF((ADD22B!AA15+ADD22C!P15)=ADD22A!AA15, "YES", "NO")</f>
        <v>#DIV/0!</v>
      </c>
      <c r="AH15" s="304" t="e">
        <f>IF((ADD22B!AB15+ADD22C!Q15)=ADD22A!AB15, "YES", "NO")</f>
        <v>#DIV/0!</v>
      </c>
      <c r="AI15" s="304" t="e">
        <f>IF((ADD22B!AC15+ADD22C!R15)=ADD22A!AC15, "YES", "NO")</f>
        <v>#DIV/0!</v>
      </c>
      <c r="AJ15" s="304" t="e">
        <f>IF((ADD22B!AD15+ADD22C!S15)=ADD22A!AD15, "YES", "NO")</f>
        <v>#DIV/0!</v>
      </c>
      <c r="AK15" s="34"/>
      <c r="AL15" s="53" t="s">
        <v>195</v>
      </c>
      <c r="AM15" s="240"/>
      <c r="AN15" s="53"/>
      <c r="AO15" s="208"/>
      <c r="AP15" s="34"/>
      <c r="AQ15" s="14" t="str">
        <f>IF(ADD22A!B15="", "", ADD22A!B15)</f>
        <v>Lower carbon concrete</v>
      </c>
      <c r="AR15" s="60" t="str">
        <f>IF(ADD22A!C15="", "", ADD22A!C15)</f>
        <v>PR24_LCC</v>
      </c>
      <c r="AS15" s="60" t="str">
        <f>IF(ADD22A!D15="", "", ADD22A!D15)</f>
        <v>PR24_LCC_AFW</v>
      </c>
      <c r="AT15" s="194" t="str">
        <f>IF(ADD22A!E15="", "", ADD22A!E15)</f>
        <v>%</v>
      </c>
      <c r="AU15" s="9">
        <f>IF(ADD22A!F15="", "", ADD22A!F15)</f>
        <v>2</v>
      </c>
      <c r="AV15" s="123" t="s">
        <v>196</v>
      </c>
      <c r="AW15" s="123" t="s">
        <v>196</v>
      </c>
      <c r="AX15" s="123" t="s">
        <v>196</v>
      </c>
      <c r="AY15" s="123" t="s">
        <v>196</v>
      </c>
      <c r="AZ15" s="123" t="s">
        <v>196</v>
      </c>
      <c r="BA15" s="123" t="s">
        <v>196</v>
      </c>
      <c r="BB15" s="123" t="s">
        <v>196</v>
      </c>
      <c r="BC15" s="123" t="s">
        <v>196</v>
      </c>
      <c r="BD15" s="123" t="s">
        <v>196</v>
      </c>
      <c r="BE15" s="123" t="s">
        <v>196</v>
      </c>
      <c r="BF15" s="123" t="s">
        <v>196</v>
      </c>
      <c r="BG15" s="123" t="s">
        <v>196</v>
      </c>
      <c r="BH15" s="123" t="s">
        <v>196</v>
      </c>
      <c r="BI15" s="241"/>
    </row>
    <row r="16" spans="1:61" s="33" customFormat="1" ht="48" customHeight="1">
      <c r="A16" s="34"/>
      <c r="B16" s="14" t="str">
        <f>IF(ADD22A!B16="", "", ADD22A!B16)</f>
        <v>Low pressure</v>
      </c>
      <c r="C16" s="60" t="str">
        <f>IF(ADD22A!C16="", "", ADD22A!C16)</f>
        <v>PR24_LPR</v>
      </c>
      <c r="D16" s="60" t="str">
        <f>IF(ADD22A!D16="", "", ADD22A!D16)</f>
        <v>PR24_LPR_AFW</v>
      </c>
      <c r="E16" s="194" t="str">
        <f>IF(ADD22A!E16="", "", ADD22A!E16)</f>
        <v>Time</v>
      </c>
      <c r="F16" s="9">
        <f>IF(ADD22A!F16="", "", ADD22A!F16)</f>
        <v>0</v>
      </c>
      <c r="G16" s="395">
        <v>0</v>
      </c>
      <c r="H16" s="395">
        <v>0</v>
      </c>
      <c r="I16" s="395">
        <v>0</v>
      </c>
      <c r="J16" s="395">
        <v>0</v>
      </c>
      <c r="K16" s="395">
        <v>0</v>
      </c>
      <c r="L16" s="395">
        <v>0</v>
      </c>
      <c r="M16" s="395">
        <v>0</v>
      </c>
      <c r="N16" s="395">
        <v>0</v>
      </c>
      <c r="O16" s="395">
        <v>0</v>
      </c>
      <c r="P16" s="395">
        <v>0</v>
      </c>
      <c r="Q16" s="395">
        <v>0</v>
      </c>
      <c r="R16" s="395">
        <v>0</v>
      </c>
      <c r="S16" s="396">
        <v>0</v>
      </c>
      <c r="T16" s="34"/>
      <c r="U16" s="170" t="str">
        <f>IF(ADD22A!B16="", "", ADD22A!B16)</f>
        <v>Low pressure</v>
      </c>
      <c r="V16" s="9" t="str">
        <f>IF(ADD22A!C16="", "", ADD22A!C16)</f>
        <v>PR24_LPR</v>
      </c>
      <c r="W16" s="9" t="str">
        <f>IF(ADD22A!D16="", "", ADD22A!D16)</f>
        <v>PR24_LPR_AFW</v>
      </c>
      <c r="X16" s="304" t="e">
        <f>IF((ADD22B!R16+ADD22C!G16)=ADD22A!R16, "YES", "NO")</f>
        <v>#DIV/0!</v>
      </c>
      <c r="Y16" s="304" t="e">
        <f>IF((ADD22B!S16+ADD22C!H16)=ADD22A!S16, "YES", "NO")</f>
        <v>#DIV/0!</v>
      </c>
      <c r="Z16" s="304" t="e">
        <f>IF((ADD22B!T16+ADD22C!I16)=ADD22A!T16, "YES", "NO")</f>
        <v>#DIV/0!</v>
      </c>
      <c r="AA16" s="304" t="e">
        <f>IF((ADD22B!U16+ADD22C!J16)=ADD22A!U16, "YES", "NO")</f>
        <v>#DIV/0!</v>
      </c>
      <c r="AB16" s="304" t="e">
        <f>IF((ADD22B!V16+ADD22C!K16)=ADD22A!V16, "YES", "NO")</f>
        <v>#DIV/0!</v>
      </c>
      <c r="AC16" s="304" t="e">
        <f>IF((ADD22B!W16+ADD22C!L16)=ADD22A!W16, "YES", "NO")</f>
        <v>#DIV/0!</v>
      </c>
      <c r="AD16" s="304" t="e">
        <f>IF((ADD22B!X16+ADD22C!M16)=ADD22A!X16, "YES", "NO")</f>
        <v>#DIV/0!</v>
      </c>
      <c r="AE16" s="304" t="e">
        <f>IF((ADD22B!Y16+ADD22C!N16)=ADD22A!Y16, "YES", "NO")</f>
        <v>#DIV/0!</v>
      </c>
      <c r="AF16" s="304" t="e">
        <f>IF((ADD22B!Z16+ADD22C!O16)=ADD22A!Z16, "YES", "NO")</f>
        <v>#DIV/0!</v>
      </c>
      <c r="AG16" s="304" t="e">
        <f>IF((ADD22B!AA16+ADD22C!P16)=ADD22A!AA16, "YES", "NO")</f>
        <v>#DIV/0!</v>
      </c>
      <c r="AH16" s="304" t="e">
        <f>IF((ADD22B!AB16+ADD22C!Q16)=ADD22A!AB16, "YES", "NO")</f>
        <v>#DIV/0!</v>
      </c>
      <c r="AI16" s="304" t="e">
        <f>IF((ADD22B!AC16+ADD22C!R16)=ADD22A!AC16, "YES", "NO")</f>
        <v>#DIV/0!</v>
      </c>
      <c r="AJ16" s="304" t="e">
        <f>IF((ADD22B!AD16+ADD22C!S16)=ADD22A!AD16, "YES", "NO")</f>
        <v>#DIV/0!</v>
      </c>
      <c r="AK16" s="34"/>
      <c r="AL16" s="53" t="s">
        <v>197</v>
      </c>
      <c r="AM16" s="240"/>
      <c r="AN16" s="53"/>
      <c r="AO16" s="208"/>
      <c r="AP16" s="34"/>
      <c r="AQ16" s="14" t="str">
        <f>IF(ADD22A!B16="", "", ADD22A!B16)</f>
        <v>Low pressure</v>
      </c>
      <c r="AR16" s="60" t="str">
        <f>IF(ADD22A!C16="", "", ADD22A!C16)</f>
        <v>PR24_LPR</v>
      </c>
      <c r="AS16" s="60" t="str">
        <f>IF(ADD22A!D16="", "", ADD22A!D16)</f>
        <v>PR24_LPR_AFW</v>
      </c>
      <c r="AT16" s="194" t="str">
        <f>IF(ADD22A!E16="", "", ADD22A!E16)</f>
        <v>Time</v>
      </c>
      <c r="AU16" s="9">
        <f>IF(ADD22A!F16="", "", ADD22A!F16)</f>
        <v>0</v>
      </c>
      <c r="AV16" s="191" t="s">
        <v>198</v>
      </c>
      <c r="AW16" s="191" t="s">
        <v>198</v>
      </c>
      <c r="AX16" s="191" t="s">
        <v>198</v>
      </c>
      <c r="AY16" s="191" t="s">
        <v>198</v>
      </c>
      <c r="AZ16" s="191" t="s">
        <v>198</v>
      </c>
      <c r="BA16" s="191" t="s">
        <v>198</v>
      </c>
      <c r="BB16" s="191" t="s">
        <v>198</v>
      </c>
      <c r="BC16" s="191" t="s">
        <v>198</v>
      </c>
      <c r="BD16" s="191" t="s">
        <v>198</v>
      </c>
      <c r="BE16" s="191" t="s">
        <v>198</v>
      </c>
      <c r="BF16" s="191" t="s">
        <v>198</v>
      </c>
      <c r="BG16" s="191" t="s">
        <v>198</v>
      </c>
      <c r="BH16" s="191" t="s">
        <v>198</v>
      </c>
      <c r="BI16" s="241"/>
    </row>
    <row r="17" spans="1:61" s="33" customFormat="1" ht="48" customHeight="1" thickBot="1">
      <c r="A17" s="34"/>
      <c r="B17" s="14" t="str">
        <f>IF(ADD22A!B17="", "", ADD22A!B17)</f>
        <v>Streetworks collaboration</v>
      </c>
      <c r="C17" s="60" t="str">
        <f>IF(ADD22A!C17="", "", ADD22A!C17)</f>
        <v>PR24_SWC</v>
      </c>
      <c r="D17" s="60" t="str">
        <f>IF(ADD22A!D17="", "", ADD22A!D17)</f>
        <v>PR24_SWC_AFW</v>
      </c>
      <c r="E17" s="194" t="str">
        <f>IF(ADD22A!E17="", "", ADD22A!E17)</f>
        <v>Number</v>
      </c>
      <c r="F17" s="9">
        <f>IF(ADD22A!F17="", "", ADD22A!F17)</f>
        <v>0</v>
      </c>
      <c r="G17" s="293"/>
      <c r="H17" s="293"/>
      <c r="I17" s="293"/>
      <c r="J17" s="293"/>
      <c r="K17" s="293"/>
      <c r="L17" s="293"/>
      <c r="M17" s="293"/>
      <c r="N17" s="293"/>
      <c r="O17" s="293"/>
      <c r="P17" s="293"/>
      <c r="Q17" s="293"/>
      <c r="R17" s="293"/>
      <c r="S17" s="293"/>
      <c r="T17" s="34"/>
      <c r="U17" s="80" t="str">
        <f>IF(ADD22A!B17="", "", ADD22A!B17)</f>
        <v>Streetworks collaboration</v>
      </c>
      <c r="V17" s="9" t="str">
        <f>IF(ADD22A!C17="", "", ADD22A!C17)</f>
        <v>PR24_SWC</v>
      </c>
      <c r="W17" s="9" t="str">
        <f>IF(ADD22A!D17="", "", ADD22A!D17)</f>
        <v>PR24_SWC_AFW</v>
      </c>
      <c r="X17" s="304" t="str">
        <f>IF((ADD22B!R17+ADD22C!G17)=ADD22A!R17, "YES", "NO")</f>
        <v>YES</v>
      </c>
      <c r="Y17" s="304" t="str">
        <f>IF((ADD22B!S17+ADD22C!H17)=ADD22A!S17, "YES", "NO")</f>
        <v>YES</v>
      </c>
      <c r="Z17" s="304" t="str">
        <f>IF((ADD22B!T17+ADD22C!I17)=ADD22A!T17, "YES", "NO")</f>
        <v>YES</v>
      </c>
      <c r="AA17" s="304" t="str">
        <f>IF((ADD22B!U17+ADD22C!J17)=ADD22A!U17, "YES", "NO")</f>
        <v>YES</v>
      </c>
      <c r="AB17" s="304" t="str">
        <f>IF((ADD22B!V17+ADD22C!K17)=ADD22A!V17, "YES", "NO")</f>
        <v>YES</v>
      </c>
      <c r="AC17" s="304" t="str">
        <f>IF((ADD22B!W17+ADD22C!L17)=ADD22A!W17, "YES", "NO")</f>
        <v>YES</v>
      </c>
      <c r="AD17" s="304" t="str">
        <f>IF((ADD22B!X17+ADD22C!M17)=ADD22A!X17, "YES", "NO")</f>
        <v>YES</v>
      </c>
      <c r="AE17" s="304" t="str">
        <f>IF((ADD22B!Y17+ADD22C!N17)=ADD22A!Y17, "YES", "NO")</f>
        <v>YES</v>
      </c>
      <c r="AF17" s="304" t="str">
        <f>IF((ADD22B!Z17+ADD22C!O17)=ADD22A!Z17, "YES", "NO")</f>
        <v>YES</v>
      </c>
      <c r="AG17" s="304" t="str">
        <f>IF((ADD22B!AA17+ADD22C!P17)=ADD22A!AA17, "YES", "NO")</f>
        <v>YES</v>
      </c>
      <c r="AH17" s="304" t="str">
        <f>IF((ADD22B!AB17+ADD22C!Q17)=ADD22A!AB17, "YES", "NO")</f>
        <v>YES</v>
      </c>
      <c r="AI17" s="304" t="str">
        <f>IF((ADD22B!AC17+ADD22C!R17)=ADD22A!AC17, "YES", "NO")</f>
        <v>YES</v>
      </c>
      <c r="AJ17" s="304" t="str">
        <f>IF((ADD22B!AD17+ADD22C!S17)=ADD22A!AD17, "YES", "NO")</f>
        <v>YES</v>
      </c>
      <c r="AK17" s="34"/>
      <c r="AL17" s="5" t="s">
        <v>199</v>
      </c>
      <c r="AM17" s="240"/>
      <c r="AN17" s="5"/>
      <c r="AO17" s="208"/>
      <c r="AP17" s="34"/>
      <c r="AQ17" s="14" t="str">
        <f>IF(ADD22A!B17="", "", ADD22A!B17)</f>
        <v>Streetworks collaboration</v>
      </c>
      <c r="AR17" s="60" t="str">
        <f>IF(ADD22A!C17="", "", ADD22A!C17)</f>
        <v>PR24_SWC</v>
      </c>
      <c r="AS17" s="60" t="str">
        <f>IF(ADD22A!D17="", "", ADD22A!D17)</f>
        <v>PR24_SWC_AFW</v>
      </c>
      <c r="AT17" s="194" t="str">
        <f>IF(ADD22A!E17="", "", ADD22A!E17)</f>
        <v>Number</v>
      </c>
      <c r="AU17" s="9">
        <f>IF(ADD22A!F17="", "", ADD22A!F17)</f>
        <v>0</v>
      </c>
      <c r="AV17" s="293" t="s">
        <v>200</v>
      </c>
      <c r="AW17" s="293" t="s">
        <v>200</v>
      </c>
      <c r="AX17" s="293" t="s">
        <v>200</v>
      </c>
      <c r="AY17" s="293" t="s">
        <v>200</v>
      </c>
      <c r="AZ17" s="293" t="s">
        <v>200</v>
      </c>
      <c r="BA17" s="293" t="s">
        <v>200</v>
      </c>
      <c r="BB17" s="293" t="s">
        <v>200</v>
      </c>
      <c r="BC17" s="293" t="s">
        <v>200</v>
      </c>
      <c r="BD17" s="293" t="s">
        <v>200</v>
      </c>
      <c r="BE17" s="293" t="s">
        <v>200</v>
      </c>
      <c r="BF17" s="293" t="s">
        <v>200</v>
      </c>
      <c r="BG17" s="293" t="s">
        <v>200</v>
      </c>
      <c r="BH17" s="293" t="s">
        <v>200</v>
      </c>
      <c r="BI17" s="241"/>
    </row>
    <row r="18" spans="1:61" s="33" customFormat="1" ht="48" customHeight="1" thickBot="1">
      <c r="A18" s="34"/>
      <c r="B18" s="14" t="str">
        <f>IF(ADD22A!B18="", "", ADD22A!B18)</f>
        <v>Wonderful Windermere</v>
      </c>
      <c r="C18" s="60" t="str">
        <f>IF(ADD22A!C18="", "", ADD22A!C18)</f>
        <v>PR24_WW</v>
      </c>
      <c r="D18" s="60" t="str">
        <f>IF(ADD22A!D18="", "", ADD22A!D18)</f>
        <v>PR24_WW_AFW</v>
      </c>
      <c r="E18" s="194" t="str">
        <f>IF(ADD22A!E18="", "", ADD22A!E18)</f>
        <v>Kg</v>
      </c>
      <c r="F18" s="9">
        <f>IF(ADD22A!F18="", "", ADD22A!F18)</f>
        <v>2</v>
      </c>
      <c r="G18" s="293"/>
      <c r="H18" s="293"/>
      <c r="I18" s="293"/>
      <c r="J18" s="293"/>
      <c r="K18" s="293"/>
      <c r="L18" s="293"/>
      <c r="M18" s="293"/>
      <c r="N18" s="293"/>
      <c r="O18" s="293"/>
      <c r="P18" s="293"/>
      <c r="Q18" s="293"/>
      <c r="R18" s="293"/>
      <c r="S18" s="293"/>
      <c r="T18" s="34"/>
      <c r="U18" s="80" t="str">
        <f>IF(ADD22A!B18="", "", ADD22A!B18)</f>
        <v>Wonderful Windermere</v>
      </c>
      <c r="V18" s="9" t="str">
        <f>IF(ADD22A!C18="", "", ADD22A!C18)</f>
        <v>PR24_WW</v>
      </c>
      <c r="W18" s="9" t="str">
        <f>IF(ADD22A!D18="", "", ADD22A!D18)</f>
        <v>PR24_WW_AFW</v>
      </c>
      <c r="X18" s="304" t="str">
        <f>IF((ADD22B!R18+ADD22C!G18)=ADD22A!R18, "YES", "NO")</f>
        <v>YES</v>
      </c>
      <c r="Y18" s="304" t="str">
        <f>IF((ADD22B!S18+ADD22C!H18)=ADD22A!S18, "YES", "NO")</f>
        <v>YES</v>
      </c>
      <c r="Z18" s="304" t="str">
        <f>IF((ADD22B!T18+ADD22C!I18)=ADD22A!T18, "YES", "NO")</f>
        <v>YES</v>
      </c>
      <c r="AA18" s="304" t="str">
        <f>IF((ADD22B!U18+ADD22C!J18)=ADD22A!U18, "YES", "NO")</f>
        <v>YES</v>
      </c>
      <c r="AB18" s="304" t="str">
        <f>IF((ADD22B!V18+ADD22C!K18)=ADD22A!V18, "YES", "NO")</f>
        <v>YES</v>
      </c>
      <c r="AC18" s="304" t="str">
        <f>IF((ADD22B!W18+ADD22C!L18)=ADD22A!W18, "YES", "NO")</f>
        <v>YES</v>
      </c>
      <c r="AD18" s="304" t="str">
        <f>IF((ADD22B!X18+ADD22C!M18)=ADD22A!X18, "YES", "NO")</f>
        <v>YES</v>
      </c>
      <c r="AE18" s="304" t="str">
        <f>IF((ADD22B!Y18+ADD22C!N18)=ADD22A!Y18, "YES", "NO")</f>
        <v>YES</v>
      </c>
      <c r="AF18" s="304" t="str">
        <f>IF((ADD22B!Z18+ADD22C!O18)=ADD22A!Z18, "YES", "NO")</f>
        <v>YES</v>
      </c>
      <c r="AG18" s="304" t="str">
        <f>IF((ADD22B!AA18+ADD22C!P18)=ADD22A!AA18, "YES", "NO")</f>
        <v>YES</v>
      </c>
      <c r="AH18" s="304" t="str">
        <f>IF((ADD22B!AB18+ADD22C!Q18)=ADD22A!AB18, "YES", "NO")</f>
        <v>YES</v>
      </c>
      <c r="AI18" s="304" t="str">
        <f>IF((ADD22B!AC18+ADD22C!R18)=ADD22A!AC18, "YES", "NO")</f>
        <v>YES</v>
      </c>
      <c r="AJ18" s="304" t="str">
        <f>IF((ADD22B!AD18+ADD22C!S18)=ADD22A!AD18, "YES", "NO")</f>
        <v>YES</v>
      </c>
      <c r="AK18" s="34"/>
      <c r="AL18" s="4" t="s">
        <v>201</v>
      </c>
      <c r="AM18" s="38"/>
      <c r="AN18" s="4"/>
      <c r="AO18" s="208"/>
      <c r="AP18" s="34"/>
      <c r="AQ18" s="14" t="str">
        <f>IF(ADD22A!B18="", "", ADD22A!B18)</f>
        <v>Wonderful Windermere</v>
      </c>
      <c r="AR18" s="60" t="str">
        <f>IF(ADD22A!C18="", "", ADD22A!C18)</f>
        <v>PR24_WW</v>
      </c>
      <c r="AS18" s="60" t="str">
        <f>IF(ADD22A!D18="", "", ADD22A!D18)</f>
        <v>PR24_WW_AFW</v>
      </c>
      <c r="AT18" s="60" t="str">
        <f>IF(ADD22A!E18="", "", ADD22A!E18)</f>
        <v>Kg</v>
      </c>
      <c r="AU18" s="9">
        <f>IF(ADD22A!F18="", "", ADD22A!F18)</f>
        <v>2</v>
      </c>
      <c r="AV18" s="293" t="s">
        <v>202</v>
      </c>
      <c r="AW18" s="293" t="s">
        <v>202</v>
      </c>
      <c r="AX18" s="293" t="s">
        <v>202</v>
      </c>
      <c r="AY18" s="293" t="s">
        <v>202</v>
      </c>
      <c r="AZ18" s="293" t="s">
        <v>202</v>
      </c>
      <c r="BA18" s="293" t="s">
        <v>202</v>
      </c>
      <c r="BB18" s="293" t="s">
        <v>202</v>
      </c>
      <c r="BC18" s="293" t="s">
        <v>202</v>
      </c>
      <c r="BD18" s="293" t="s">
        <v>202</v>
      </c>
      <c r="BE18" s="293" t="s">
        <v>202</v>
      </c>
      <c r="BF18" s="293" t="s">
        <v>202</v>
      </c>
      <c r="BG18" s="293" t="s">
        <v>202</v>
      </c>
      <c r="BH18" s="293" t="s">
        <v>202</v>
      </c>
      <c r="BI18" s="241"/>
    </row>
    <row r="19" spans="1:61" s="33" customFormat="1" ht="48" customHeight="1">
      <c r="A19" s="34"/>
      <c r="B19" s="14" t="str">
        <f>IF(ADD22A!B19="", "", ADD22A!B19)</f>
        <v>Embedded greenhouse gas emissions [AFW]</v>
      </c>
      <c r="C19" s="60" t="str">
        <f>IF(ADD22A!C19="", "", ADD22A!C19)</f>
        <v/>
      </c>
      <c r="D19" s="60" t="str">
        <f>IF(ADD22A!D19="", "", ADD22A!D19)</f>
        <v/>
      </c>
      <c r="E19" s="371" t="str">
        <f>IF(ADD22A!E19="", "", ADD22A!E19)</f>
        <v>%</v>
      </c>
      <c r="F19" s="372">
        <f>IF(ADD22A!F19="", "", ADD22A!F19)</f>
        <v>2</v>
      </c>
      <c r="G19" s="399">
        <v>0</v>
      </c>
      <c r="H19" s="399">
        <v>0</v>
      </c>
      <c r="I19" s="399">
        <v>0</v>
      </c>
      <c r="J19" s="399">
        <v>0</v>
      </c>
      <c r="K19" s="399">
        <v>0</v>
      </c>
      <c r="L19" s="399">
        <v>0</v>
      </c>
      <c r="M19" s="399">
        <v>0</v>
      </c>
      <c r="N19" s="399">
        <v>0</v>
      </c>
      <c r="O19" s="399">
        <v>0</v>
      </c>
      <c r="P19" s="399">
        <v>0</v>
      </c>
      <c r="Q19" s="399">
        <v>0</v>
      </c>
      <c r="R19" s="399">
        <v>0</v>
      </c>
      <c r="S19" s="399">
        <v>0</v>
      </c>
      <c r="T19" s="34"/>
      <c r="U19" s="80" t="str">
        <f>IF(ADD22A!B19="", "", ADD22A!B19)</f>
        <v>Embedded greenhouse gas emissions [AFW]</v>
      </c>
      <c r="V19" s="9" t="str">
        <f>IF(ADD22A!C19="", "", ADD22A!C19)</f>
        <v/>
      </c>
      <c r="W19" s="9" t="str">
        <f>IF(ADD22A!D19="", "", ADD22A!D19)</f>
        <v/>
      </c>
      <c r="X19" s="304" t="str">
        <f>IF((ADD22B!R19+ADD22C!G19)=ADD22A!R19, "YES", "NO")</f>
        <v>YES</v>
      </c>
      <c r="Y19" s="304" t="str">
        <f>IF((ADD22B!S19+ADD22C!H19)=ADD22A!S19, "YES", "NO")</f>
        <v>YES</v>
      </c>
      <c r="Z19" s="304" t="str">
        <f>IF((ADD22B!T19+ADD22C!I19)=ADD22A!T19, "YES", "NO")</f>
        <v>YES</v>
      </c>
      <c r="AA19" s="304" t="str">
        <f>IF((ADD22B!U19+ADD22C!J19)=ADD22A!U19, "YES", "NO")</f>
        <v>YES</v>
      </c>
      <c r="AB19" s="304" t="str">
        <f>IF((ADD22B!V19+ADD22C!K19)=ADD22A!V19, "YES", "NO")</f>
        <v>NO</v>
      </c>
      <c r="AC19" s="304" t="str">
        <f>IF((ADD22B!W19+ADD22C!L19)=ADD22A!W19, "YES", "NO")</f>
        <v>NO</v>
      </c>
      <c r="AD19" s="304" t="str">
        <f>IF((ADD22B!X19+ADD22C!M19)=ADD22A!X19, "YES", "NO")</f>
        <v>NO</v>
      </c>
      <c r="AE19" s="304" t="str">
        <f>IF((ADD22B!Y19+ADD22C!N19)=ADD22A!Y19, "YES", "NO")</f>
        <v>NO</v>
      </c>
      <c r="AF19" s="304" t="str">
        <f>IF((ADD22B!Z19+ADD22C!O19)=ADD22A!Z19, "YES", "NO")</f>
        <v>NO</v>
      </c>
      <c r="AG19" s="304" t="str">
        <f>IF((ADD22B!AA19+ADD22C!P19)=ADD22A!AA19, "YES", "NO")</f>
        <v>NO</v>
      </c>
      <c r="AH19" s="304" t="str">
        <f>IF((ADD22B!AB19+ADD22C!Q19)=ADD22A!AB19, "YES", "NO")</f>
        <v>NO</v>
      </c>
      <c r="AI19" s="304" t="str">
        <f>IF((ADD22B!AC19+ADD22C!R19)=ADD22A!AC19, "YES", "NO")</f>
        <v>NO</v>
      </c>
      <c r="AJ19" s="304" t="str">
        <f>IF((ADD22B!AD19+ADD22C!S19)=ADD22A!AD19, "YES", "NO")</f>
        <v>NO</v>
      </c>
      <c r="AK19" s="34"/>
      <c r="AL19" s="4" t="s">
        <v>203</v>
      </c>
      <c r="AM19" s="38"/>
      <c r="AN19" s="4"/>
      <c r="AO19" s="208"/>
      <c r="AP19" s="34"/>
      <c r="AQ19" s="14" t="str">
        <f>IF(ADD22A!B19="", "", ADD22A!B19)</f>
        <v>Embedded greenhouse gas emissions [AFW]</v>
      </c>
      <c r="AR19" s="60" t="str">
        <f>IF(ADD22A!C19="", "", ADD22A!C19)</f>
        <v/>
      </c>
      <c r="AS19" s="60" t="str">
        <f>IF(ADD22A!D19="", "", ADD22A!D19)</f>
        <v/>
      </c>
      <c r="AT19" s="377" t="str">
        <f>IF(ADD22A!E19="", "", ADD22A!E19)</f>
        <v>%</v>
      </c>
      <c r="AU19" s="377">
        <f>IF(ADD22A!F19="", "", ADD22A!F19)</f>
        <v>2</v>
      </c>
      <c r="AV19" s="293"/>
      <c r="AW19" s="293"/>
      <c r="AX19" s="293"/>
      <c r="AY19" s="293"/>
      <c r="AZ19" s="293"/>
      <c r="BA19" s="293"/>
      <c r="BB19" s="293"/>
      <c r="BC19" s="293"/>
      <c r="BD19" s="293"/>
      <c r="BE19" s="293"/>
      <c r="BF19" s="293"/>
      <c r="BG19" s="293"/>
      <c r="BH19" s="293"/>
      <c r="BI19" s="241"/>
    </row>
    <row r="20" spans="1:61" s="33" customFormat="1" ht="48" customHeight="1">
      <c r="A20" s="34"/>
      <c r="B20" s="14" t="str">
        <f>IF(ADD22A!B20="", "", ADD22A!B20)</f>
        <v>Bespoke PC 2</v>
      </c>
      <c r="C20" s="60" t="str">
        <f>IF(ADD22A!C20="", "", ADD22A!C20)</f>
        <v/>
      </c>
      <c r="D20" s="60" t="str">
        <f>IF(ADD22A!D20="", "", ADD22A!D20)</f>
        <v/>
      </c>
      <c r="E20" s="371" t="str">
        <f>IF(ADD22A!E20="", "", ADD22A!E20)</f>
        <v/>
      </c>
      <c r="F20" s="372" t="str">
        <f>IF(ADD22A!F20="", "", ADD22A!F20)</f>
        <v/>
      </c>
      <c r="G20" s="399">
        <v>0</v>
      </c>
      <c r="H20" s="399">
        <v>0</v>
      </c>
      <c r="I20" s="399">
        <v>0</v>
      </c>
      <c r="J20" s="399">
        <v>0</v>
      </c>
      <c r="K20" s="399">
        <v>0</v>
      </c>
      <c r="L20" s="399">
        <v>0</v>
      </c>
      <c r="M20" s="399">
        <v>0</v>
      </c>
      <c r="N20" s="399">
        <v>0</v>
      </c>
      <c r="O20" s="399">
        <v>0</v>
      </c>
      <c r="P20" s="399">
        <v>0</v>
      </c>
      <c r="Q20" s="399">
        <v>0</v>
      </c>
      <c r="R20" s="399">
        <v>0</v>
      </c>
      <c r="S20" s="399">
        <v>0</v>
      </c>
      <c r="T20" s="34"/>
      <c r="U20" s="80" t="str">
        <f>IF(ADD22A!B20="", "", ADD22A!B20)</f>
        <v>Bespoke PC 2</v>
      </c>
      <c r="V20" s="9" t="str">
        <f>IF(ADD22A!C20="", "", ADD22A!C20)</f>
        <v/>
      </c>
      <c r="W20" s="9" t="str">
        <f>IF(ADD22A!D20="", "", ADD22A!D20)</f>
        <v/>
      </c>
      <c r="X20" s="304" t="str">
        <f>IF((ADD22B!R20+ADD22C!G20)=ADD22A!R20, "YES", "NO")</f>
        <v>NO</v>
      </c>
      <c r="Y20" s="304" t="str">
        <f>IF((ADD22B!S20+ADD22C!H20)=ADD22A!S20, "YES", "NO")</f>
        <v>YES</v>
      </c>
      <c r="Z20" s="304" t="str">
        <f>IF((ADD22B!T20+ADD22C!I20)=ADD22A!T20, "YES", "NO")</f>
        <v>YES</v>
      </c>
      <c r="AA20" s="304" t="str">
        <f>IF((ADD22B!U20+ADD22C!J20)=ADD22A!U20, "YES", "NO")</f>
        <v>YES</v>
      </c>
      <c r="AB20" s="304" t="str">
        <f>IF((ADD22B!V20+ADD22C!K20)=ADD22A!V20, "YES", "NO")</f>
        <v>YES</v>
      </c>
      <c r="AC20" s="304" t="str">
        <f>IF((ADD22B!W20+ADD22C!L20)=ADD22A!W20, "YES", "NO")</f>
        <v>YES</v>
      </c>
      <c r="AD20" s="304" t="str">
        <f>IF((ADD22B!X20+ADD22C!M20)=ADD22A!X20, "YES", "NO")</f>
        <v>YES</v>
      </c>
      <c r="AE20" s="304" t="str">
        <f>IF((ADD22B!Y20+ADD22C!N20)=ADD22A!Y20, "YES", "NO")</f>
        <v>YES</v>
      </c>
      <c r="AF20" s="304" t="str">
        <f>IF((ADD22B!Z20+ADD22C!O20)=ADD22A!Z20, "YES", "NO")</f>
        <v>YES</v>
      </c>
      <c r="AG20" s="304" t="str">
        <f>IF((ADD22B!AA20+ADD22C!P20)=ADD22A!AA20, "YES", "NO")</f>
        <v>YES</v>
      </c>
      <c r="AH20" s="304" t="str">
        <f>IF((ADD22B!AB20+ADD22C!Q20)=ADD22A!AB20, "YES", "NO")</f>
        <v>YES</v>
      </c>
      <c r="AI20" s="304" t="str">
        <f>IF((ADD22B!AC20+ADD22C!R20)=ADD22A!AC20, "YES", "NO")</f>
        <v>YES</v>
      </c>
      <c r="AJ20" s="304" t="str">
        <f>IF((ADD22B!AD20+ADD22C!S20)=ADD22A!AD20, "YES", "NO")</f>
        <v>YES</v>
      </c>
      <c r="AK20" s="34"/>
      <c r="AL20" s="4" t="s">
        <v>204</v>
      </c>
      <c r="AM20" s="38"/>
      <c r="AN20" s="4"/>
      <c r="AO20" s="208"/>
      <c r="AP20" s="34"/>
      <c r="AQ20" s="14" t="str">
        <f>IF(ADD22A!B20="", "", ADD22A!B20)</f>
        <v>Bespoke PC 2</v>
      </c>
      <c r="AR20" s="60" t="str">
        <f>IF(ADD22A!C20="", "", ADD22A!C20)</f>
        <v/>
      </c>
      <c r="AS20" s="60" t="str">
        <f>IF(ADD22A!D20="", "", ADD22A!D20)</f>
        <v/>
      </c>
      <c r="AT20" s="377" t="str">
        <f>IF(ADD22A!E20="", "", ADD22A!E20)</f>
        <v/>
      </c>
      <c r="AU20" s="377" t="str">
        <f>IF(ADD22A!F20="", "", ADD22A!F20)</f>
        <v/>
      </c>
      <c r="AV20" s="293"/>
      <c r="AW20" s="293"/>
      <c r="AX20" s="293"/>
      <c r="AY20" s="293"/>
      <c r="AZ20" s="293"/>
      <c r="BA20" s="293"/>
      <c r="BB20" s="293"/>
      <c r="BC20" s="293"/>
      <c r="BD20" s="293"/>
      <c r="BE20" s="293"/>
      <c r="BF20" s="293"/>
      <c r="BG20" s="293"/>
      <c r="BH20" s="293"/>
      <c r="BI20" s="241"/>
    </row>
    <row r="21" spans="1:61" s="33" customFormat="1" ht="48" customHeight="1" thickBot="1">
      <c r="A21" s="34"/>
      <c r="B21" s="11" t="str">
        <f>IF(ADD22A!B21="", "", ADD22A!B21)</f>
        <v>Bespoke PC 3</v>
      </c>
      <c r="C21" s="45" t="str">
        <f>IF(ADD22A!C21="", "", ADD22A!C21)</f>
        <v/>
      </c>
      <c r="D21" s="45" t="str">
        <f>IF(ADD22A!D21="", "", ADD22A!D21)</f>
        <v/>
      </c>
      <c r="E21" s="373" t="str">
        <f>IF(ADD22A!E21="", "", ADD22A!E21)</f>
        <v/>
      </c>
      <c r="F21" s="374" t="str">
        <f>IF(ADD22A!F21="", "", ADD22A!F21)</f>
        <v/>
      </c>
      <c r="G21" s="295"/>
      <c r="H21" s="295"/>
      <c r="I21" s="295"/>
      <c r="J21" s="295"/>
      <c r="K21" s="295"/>
      <c r="L21" s="295"/>
      <c r="M21" s="295"/>
      <c r="N21" s="295"/>
      <c r="O21" s="295"/>
      <c r="P21" s="295"/>
      <c r="Q21" s="295"/>
      <c r="R21" s="295"/>
      <c r="S21" s="296"/>
      <c r="T21" s="34"/>
      <c r="U21" s="81" t="str">
        <f>IF(ADD22A!B21="", "", ADD22A!B21)</f>
        <v>Bespoke PC 3</v>
      </c>
      <c r="V21" s="8" t="str">
        <f>IF(ADD22A!C21="", "", ADD22A!C21)</f>
        <v/>
      </c>
      <c r="W21" s="8" t="str">
        <f>IF(ADD22A!D21="", "", ADD22A!D21)</f>
        <v/>
      </c>
      <c r="X21" s="304" t="str">
        <f>IF((ADD22B!R21+ADD22C!G21)=ADD22A!R21, "YES", "NO")</f>
        <v>YES</v>
      </c>
      <c r="Y21" s="304" t="str">
        <f>IF((ADD22B!S21+ADD22C!H21)=ADD22A!S21, "YES", "NO")</f>
        <v>YES</v>
      </c>
      <c r="Z21" s="304" t="str">
        <f>IF((ADD22B!T21+ADD22C!I21)=ADD22A!T21, "YES", "NO")</f>
        <v>YES</v>
      </c>
      <c r="AA21" s="304" t="str">
        <f>IF((ADD22B!U21+ADD22C!J21)=ADD22A!U21, "YES", "NO")</f>
        <v>YES</v>
      </c>
      <c r="AB21" s="304" t="str">
        <f>IF((ADD22B!V21+ADD22C!K21)=ADD22A!V21, "YES", "NO")</f>
        <v>YES</v>
      </c>
      <c r="AC21" s="304" t="str">
        <f>IF((ADD22B!W21+ADD22C!L21)=ADD22A!W21, "YES", "NO")</f>
        <v>YES</v>
      </c>
      <c r="AD21" s="304" t="str">
        <f>IF((ADD22B!X21+ADD22C!M21)=ADD22A!X21, "YES", "NO")</f>
        <v>YES</v>
      </c>
      <c r="AE21" s="304" t="str">
        <f>IF((ADD22B!Y21+ADD22C!N21)=ADD22A!Y21, "YES", "NO")</f>
        <v>YES</v>
      </c>
      <c r="AF21" s="304" t="str">
        <f>IF((ADD22B!Z21+ADD22C!O21)=ADD22A!Z21, "YES", "NO")</f>
        <v>YES</v>
      </c>
      <c r="AG21" s="304" t="str">
        <f>IF((ADD22B!AA21+ADD22C!P21)=ADD22A!AA21, "YES", "NO")</f>
        <v>YES</v>
      </c>
      <c r="AH21" s="304" t="str">
        <f>IF((ADD22B!AB21+ADD22C!Q21)=ADD22A!AB21, "YES", "NO")</f>
        <v>YES</v>
      </c>
      <c r="AI21" s="304" t="str">
        <f>IF((ADD22B!AC21+ADD22C!R21)=ADD22A!AC21, "YES", "NO")</f>
        <v>YES</v>
      </c>
      <c r="AJ21" s="304" t="str">
        <f>IF((ADD22B!AD21+ADD22C!S21)=ADD22A!AD21, "YES", "NO")</f>
        <v>YES</v>
      </c>
      <c r="AK21" s="34"/>
      <c r="AL21" s="4" t="s">
        <v>205</v>
      </c>
      <c r="AM21" s="38"/>
      <c r="AN21" s="4"/>
      <c r="AO21" s="208"/>
      <c r="AP21" s="34"/>
      <c r="AQ21" s="11" t="str">
        <f>IF(ADD22A!B21="", "", ADD22A!B21)</f>
        <v>Bespoke PC 3</v>
      </c>
      <c r="AR21" s="45" t="str">
        <f>IF(ADD22A!C21="", "", ADD22A!C21)</f>
        <v/>
      </c>
      <c r="AS21" s="45" t="str">
        <f>IF(ADD22A!D21="", "", ADD22A!D21)</f>
        <v/>
      </c>
      <c r="AT21" s="373" t="str">
        <f>IF(ADD22A!E21="", "", ADD22A!E21)</f>
        <v/>
      </c>
      <c r="AU21" s="374" t="str">
        <f>IF(ADD22A!F21="", "", ADD22A!F21)</f>
        <v/>
      </c>
      <c r="AV21" s="294"/>
      <c r="AW21" s="294"/>
      <c r="AX21" s="294"/>
      <c r="AY21" s="294"/>
      <c r="AZ21" s="294"/>
      <c r="BA21" s="294"/>
      <c r="BB21" s="294"/>
      <c r="BC21" s="294"/>
      <c r="BD21" s="294"/>
      <c r="BE21" s="294"/>
      <c r="BF21" s="294"/>
      <c r="BG21" s="295"/>
      <c r="BH21" s="295"/>
      <c r="BI21" s="241"/>
    </row>
  </sheetData>
  <mergeCells count="21">
    <mergeCell ref="X6:AJ6"/>
    <mergeCell ref="F6:F7"/>
    <mergeCell ref="U6:U7"/>
    <mergeCell ref="V6:V7"/>
    <mergeCell ref="W6:W7"/>
    <mergeCell ref="AQ2:AV2"/>
    <mergeCell ref="AR6:AR7"/>
    <mergeCell ref="AN6:AN7"/>
    <mergeCell ref="AT6:AT7"/>
    <mergeCell ref="AU6:AU7"/>
    <mergeCell ref="AQ4:BI4"/>
    <mergeCell ref="AQ6:AQ7"/>
    <mergeCell ref="B4:AN4"/>
    <mergeCell ref="AL6:AL7"/>
    <mergeCell ref="E6:E7"/>
    <mergeCell ref="B6:B7"/>
    <mergeCell ref="G6:S6"/>
    <mergeCell ref="AS6:AS7"/>
    <mergeCell ref="C6:C7"/>
    <mergeCell ref="AV6:BH6"/>
    <mergeCell ref="D6:D7"/>
  </mergeCells>
  <phoneticPr fontId="44" type="noConversion"/>
  <conditionalFormatting sqref="C9:R9 X9:AI9">
    <cfRule type="cellIs" dxfId="15" priority="5" operator="equal">
      <formula>0</formula>
    </cfRule>
  </conditionalFormatting>
  <conditionalFormatting sqref="D8:F8">
    <cfRule type="cellIs" dxfId="14" priority="1" operator="equal">
      <formula>0</formula>
    </cfRule>
  </conditionalFormatting>
  <conditionalFormatting sqref="E11 C12:E13 E14:E21">
    <cfRule type="cellIs" dxfId="13" priority="4" operator="equal">
      <formula>0</formula>
    </cfRule>
  </conditionalFormatting>
  <conditionalFormatting sqref="AT11:AT17 AT21">
    <cfRule type="cellIs" dxfId="12" priority="6" operator="equal">
      <formula>0</formula>
    </cfRule>
  </conditionalFormatting>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26">
    <tabColor rgb="FF0071CE"/>
    <pageSetUpPr fitToPage="1"/>
  </sheetPr>
  <dimension ref="A2:BP23"/>
  <sheetViews>
    <sheetView tabSelected="1" zoomScale="70" zoomScaleNormal="70" workbookViewId="0">
      <selection activeCell="O21" sqref="O21"/>
    </sheetView>
  </sheetViews>
  <sheetFormatPr defaultColWidth="23.5" defaultRowHeight="20.25" customHeight="1"/>
  <cols>
    <col min="1" max="1" width="3.625" style="32" customWidth="1"/>
    <col min="2" max="2" width="51.625" style="32" customWidth="1"/>
    <col min="3" max="3" width="16.375" style="32" customWidth="1"/>
    <col min="4" max="4" width="20.625" style="32" customWidth="1"/>
    <col min="5" max="13" width="11.875" style="32" customWidth="1"/>
    <col min="14" max="14" width="2.75" style="32" customWidth="1"/>
    <col min="15" max="23" width="12" style="32" customWidth="1"/>
    <col min="24" max="24" width="3.5" style="32" customWidth="1"/>
    <col min="25" max="25" width="48.625" style="32" customWidth="1"/>
    <col min="26" max="30" width="11.875" style="32" customWidth="1"/>
    <col min="31" max="31" width="2.625" style="32" customWidth="1"/>
    <col min="32" max="32" width="10.75" style="32" customWidth="1"/>
    <col min="33" max="33" width="1.75" style="32" customWidth="1"/>
    <col min="34" max="34" width="8.875" style="32" customWidth="1"/>
    <col min="35" max="36" width="6.5" style="32" customWidth="1"/>
    <col min="37" max="37" width="46.625" style="32" customWidth="1"/>
    <col min="38" max="38" width="16.625" style="32" customWidth="1"/>
    <col min="39" max="39" width="27.125" style="32" customWidth="1"/>
    <col min="40" max="48" width="22.875" style="32" customWidth="1"/>
    <col min="49" max="49" width="9.625" style="32" customWidth="1"/>
    <col min="50" max="58" width="22.875" style="32" customWidth="1"/>
    <col min="59" max="59" width="9.875" style="32" customWidth="1"/>
    <col min="60" max="65" width="22.875" style="32" customWidth="1"/>
    <col min="66" max="66" width="23.5" style="32" customWidth="1"/>
    <col min="67" max="16384" width="23.5" style="32"/>
  </cols>
  <sheetData>
    <row r="2" spans="1:68" ht="20.25" customHeight="1">
      <c r="A2" s="205"/>
      <c r="B2" s="206" t="s">
        <v>206</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J2" s="205"/>
      <c r="AK2" s="449" t="s">
        <v>96</v>
      </c>
      <c r="AL2" s="457"/>
      <c r="AM2" s="457"/>
      <c r="AN2" s="457"/>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8" ht="20.25" customHeight="1">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8" ht="20.25" customHeight="1">
      <c r="A4" s="161"/>
      <c r="B4" s="440" t="s">
        <v>27</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J4" s="161"/>
      <c r="AK4" s="440" t="str">
        <f>B4</f>
        <v>Outcome performance - ODIs (financial)</v>
      </c>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L4" s="457"/>
      <c r="BM4" s="457"/>
    </row>
    <row r="5" spans="1:68" ht="20.25" customHeight="1" thickBot="1">
      <c r="A5" s="161"/>
      <c r="C5" s="236"/>
      <c r="D5" s="236"/>
      <c r="E5" s="236"/>
      <c r="F5" s="236"/>
      <c r="G5" s="236"/>
      <c r="H5" s="236"/>
      <c r="I5" s="236"/>
      <c r="J5" s="236"/>
      <c r="K5" s="236"/>
      <c r="L5" s="236"/>
      <c r="M5" s="236"/>
      <c r="N5" s="236"/>
      <c r="O5" s="236"/>
      <c r="P5" s="236"/>
      <c r="Q5" s="236"/>
      <c r="R5" s="236"/>
      <c r="S5" s="251" t="s">
        <v>119</v>
      </c>
      <c r="T5" s="251" t="s">
        <v>120</v>
      </c>
      <c r="U5" s="251" t="s">
        <v>121</v>
      </c>
      <c r="V5" s="251" t="s">
        <v>122</v>
      </c>
      <c r="W5" s="252" t="s">
        <v>123</v>
      </c>
      <c r="X5" s="236"/>
      <c r="Y5" s="450"/>
      <c r="Z5" s="457"/>
      <c r="AA5" s="457"/>
      <c r="AB5" s="457"/>
      <c r="AC5" s="457"/>
      <c r="AD5" s="457"/>
      <c r="AE5" s="210"/>
      <c r="AF5" s="210"/>
      <c r="AG5" s="210"/>
      <c r="AH5" s="210"/>
      <c r="AJ5" s="161"/>
      <c r="AK5" s="205"/>
      <c r="AL5" s="205"/>
      <c r="AM5" s="205"/>
      <c r="AN5" s="161"/>
      <c r="AO5" s="161"/>
      <c r="AP5" s="161"/>
      <c r="AQ5" s="161"/>
      <c r="AR5" s="161"/>
      <c r="AS5" s="161"/>
      <c r="AT5" s="161"/>
      <c r="AU5" s="161"/>
      <c r="AV5" s="161"/>
      <c r="AW5" s="161"/>
      <c r="AX5" s="236"/>
      <c r="AY5" s="236"/>
      <c r="AZ5" s="236"/>
      <c r="BA5" s="236"/>
      <c r="BB5" s="251" t="s">
        <v>119</v>
      </c>
      <c r="BC5" s="251" t="s">
        <v>120</v>
      </c>
      <c r="BD5" s="251" t="s">
        <v>121</v>
      </c>
      <c r="BE5" s="251" t="s">
        <v>122</v>
      </c>
      <c r="BF5" s="252" t="s">
        <v>123</v>
      </c>
      <c r="BG5" s="161"/>
      <c r="BH5" s="161"/>
      <c r="BI5" s="161"/>
      <c r="BJ5" s="161"/>
      <c r="BK5" s="161"/>
      <c r="BL5" s="161"/>
      <c r="BM5" s="161"/>
    </row>
    <row r="6" spans="1:68" s="33" customFormat="1" ht="20.25" customHeight="1">
      <c r="A6" s="34"/>
      <c r="B6" s="448" t="s">
        <v>97</v>
      </c>
      <c r="C6" s="441" t="s">
        <v>98</v>
      </c>
      <c r="D6" s="441" t="s">
        <v>99</v>
      </c>
      <c r="E6" s="438" t="s">
        <v>207</v>
      </c>
      <c r="F6" s="458"/>
      <c r="G6" s="458"/>
      <c r="H6" s="458"/>
      <c r="I6" s="458"/>
      <c r="J6" s="458"/>
      <c r="K6" s="458"/>
      <c r="L6" s="458"/>
      <c r="M6" s="465"/>
      <c r="N6" s="253"/>
      <c r="O6" s="437" t="s">
        <v>208</v>
      </c>
      <c r="P6" s="438" t="s">
        <v>209</v>
      </c>
      <c r="Q6" s="438" t="s">
        <v>210</v>
      </c>
      <c r="R6" s="438" t="s">
        <v>211</v>
      </c>
      <c r="S6" s="442" t="s">
        <v>212</v>
      </c>
      <c r="T6" s="466"/>
      <c r="U6" s="466"/>
      <c r="V6" s="466"/>
      <c r="W6" s="467"/>
      <c r="X6" s="253"/>
      <c r="Y6" s="437" t="s">
        <v>213</v>
      </c>
      <c r="Z6" s="438" t="s">
        <v>214</v>
      </c>
      <c r="AA6" s="438" t="s">
        <v>215</v>
      </c>
      <c r="AB6" s="438" t="s">
        <v>216</v>
      </c>
      <c r="AC6" s="438" t="s">
        <v>217</v>
      </c>
      <c r="AD6" s="442" t="s">
        <v>218</v>
      </c>
      <c r="AE6" s="88"/>
      <c r="AF6" s="436" t="s">
        <v>103</v>
      </c>
      <c r="AG6" s="58"/>
      <c r="AH6" s="436" t="s">
        <v>104</v>
      </c>
      <c r="AI6" s="57"/>
      <c r="AJ6" s="230"/>
      <c r="AK6" s="437" t="s">
        <v>97</v>
      </c>
      <c r="AL6" s="441" t="s">
        <v>98</v>
      </c>
      <c r="AM6" s="438" t="s">
        <v>99</v>
      </c>
      <c r="AN6" s="438" t="s">
        <v>207</v>
      </c>
      <c r="AO6" s="458"/>
      <c r="AP6" s="458"/>
      <c r="AQ6" s="458"/>
      <c r="AR6" s="458"/>
      <c r="AS6" s="458"/>
      <c r="AT6" s="458"/>
      <c r="AU6" s="458"/>
      <c r="AV6" s="465"/>
      <c r="AW6" s="230"/>
      <c r="AX6" s="437" t="s">
        <v>208</v>
      </c>
      <c r="AY6" s="438" t="s">
        <v>209</v>
      </c>
      <c r="AZ6" s="438" t="s">
        <v>210</v>
      </c>
      <c r="BA6" s="438" t="s">
        <v>211</v>
      </c>
      <c r="BB6" s="442" t="s">
        <v>212</v>
      </c>
      <c r="BC6" s="466"/>
      <c r="BD6" s="466"/>
      <c r="BE6" s="466"/>
      <c r="BF6" s="467"/>
      <c r="BG6" s="230"/>
      <c r="BH6" s="437" t="s">
        <v>213</v>
      </c>
      <c r="BI6" s="438" t="s">
        <v>214</v>
      </c>
      <c r="BJ6" s="438" t="s">
        <v>215</v>
      </c>
      <c r="BK6" s="438" t="s">
        <v>216</v>
      </c>
      <c r="BL6" s="438" t="s">
        <v>217</v>
      </c>
      <c r="BM6" s="442" t="s">
        <v>218</v>
      </c>
      <c r="BN6" s="57"/>
    </row>
    <row r="7" spans="1:68" s="33" customFormat="1" ht="51" customHeight="1">
      <c r="A7" s="34"/>
      <c r="B7" s="460"/>
      <c r="C7" s="468"/>
      <c r="D7" s="468"/>
      <c r="E7" s="35" t="s">
        <v>219</v>
      </c>
      <c r="F7" s="35" t="s">
        <v>220</v>
      </c>
      <c r="G7" s="35" t="s">
        <v>221</v>
      </c>
      <c r="H7" s="35" t="s">
        <v>222</v>
      </c>
      <c r="I7" s="35" t="s">
        <v>223</v>
      </c>
      <c r="J7" s="35" t="s">
        <v>224</v>
      </c>
      <c r="K7" s="35" t="s">
        <v>225</v>
      </c>
      <c r="L7" s="77" t="s">
        <v>226</v>
      </c>
      <c r="M7" s="91" t="s">
        <v>227</v>
      </c>
      <c r="N7" s="253"/>
      <c r="O7" s="460"/>
      <c r="P7" s="462"/>
      <c r="Q7" s="462"/>
      <c r="R7" s="462"/>
      <c r="S7" s="469"/>
      <c r="T7" s="470"/>
      <c r="U7" s="470"/>
      <c r="V7" s="470"/>
      <c r="W7" s="471"/>
      <c r="X7" s="253"/>
      <c r="Y7" s="460"/>
      <c r="Z7" s="462"/>
      <c r="AA7" s="462"/>
      <c r="AB7" s="462"/>
      <c r="AC7" s="462"/>
      <c r="AD7" s="472"/>
      <c r="AE7" s="88"/>
      <c r="AF7" s="473"/>
      <c r="AG7" s="88"/>
      <c r="AH7" s="473"/>
      <c r="AI7" s="57"/>
      <c r="AJ7" s="230"/>
      <c r="AK7" s="474"/>
      <c r="AL7" s="468"/>
      <c r="AM7" s="468"/>
      <c r="AN7" s="35" t="s">
        <v>219</v>
      </c>
      <c r="AO7" s="35" t="s">
        <v>220</v>
      </c>
      <c r="AP7" s="35" t="s">
        <v>221</v>
      </c>
      <c r="AQ7" s="35" t="s">
        <v>222</v>
      </c>
      <c r="AR7" s="35" t="s">
        <v>223</v>
      </c>
      <c r="AS7" s="35" t="s">
        <v>224</v>
      </c>
      <c r="AT7" s="35" t="s">
        <v>225</v>
      </c>
      <c r="AU7" s="77" t="s">
        <v>226</v>
      </c>
      <c r="AV7" s="91" t="s">
        <v>227</v>
      </c>
      <c r="AW7" s="230"/>
      <c r="AX7" s="460"/>
      <c r="AY7" s="462"/>
      <c r="AZ7" s="462"/>
      <c r="BA7" s="462"/>
      <c r="BB7" s="469"/>
      <c r="BC7" s="470"/>
      <c r="BD7" s="470"/>
      <c r="BE7" s="470"/>
      <c r="BF7" s="471"/>
      <c r="BG7" s="230"/>
      <c r="BH7" s="460"/>
      <c r="BI7" s="462"/>
      <c r="BJ7" s="462"/>
      <c r="BK7" s="462"/>
      <c r="BL7" s="462"/>
      <c r="BM7" s="472"/>
      <c r="BN7" s="57"/>
    </row>
    <row r="8" spans="1:68" s="33" customFormat="1" ht="20.25" customHeight="1">
      <c r="A8" s="34"/>
      <c r="B8" s="90" t="s">
        <v>100</v>
      </c>
      <c r="C8" s="468"/>
      <c r="D8" s="468"/>
      <c r="E8" s="35" t="s">
        <v>132</v>
      </c>
      <c r="F8" s="35" t="s">
        <v>132</v>
      </c>
      <c r="G8" s="35" t="s">
        <v>132</v>
      </c>
      <c r="H8" s="35" t="s">
        <v>132</v>
      </c>
      <c r="I8" s="35" t="s">
        <v>132</v>
      </c>
      <c r="J8" s="35" t="s">
        <v>132</v>
      </c>
      <c r="K8" s="35" t="s">
        <v>132</v>
      </c>
      <c r="L8" s="77" t="s">
        <v>132</v>
      </c>
      <c r="M8" s="91" t="s">
        <v>132</v>
      </c>
      <c r="N8" s="253"/>
      <c r="O8" s="48" t="s">
        <v>228</v>
      </c>
      <c r="P8" s="35" t="s">
        <v>132</v>
      </c>
      <c r="Q8" s="35" t="s">
        <v>228</v>
      </c>
      <c r="R8" s="35" t="s">
        <v>228</v>
      </c>
      <c r="S8" s="35" t="s">
        <v>142</v>
      </c>
      <c r="T8" s="35" t="s">
        <v>142</v>
      </c>
      <c r="U8" s="35" t="s">
        <v>142</v>
      </c>
      <c r="V8" s="35" t="s">
        <v>142</v>
      </c>
      <c r="W8" s="35" t="s">
        <v>142</v>
      </c>
      <c r="X8" s="253"/>
      <c r="Y8" s="48" t="s">
        <v>229</v>
      </c>
      <c r="Z8" s="35" t="s">
        <v>229</v>
      </c>
      <c r="AA8" s="35" t="s">
        <v>229</v>
      </c>
      <c r="AB8" s="35" t="s">
        <v>142</v>
      </c>
      <c r="AC8" s="35" t="s">
        <v>229</v>
      </c>
      <c r="AD8" s="91" t="s">
        <v>229</v>
      </c>
      <c r="AE8" s="88"/>
      <c r="AF8" s="473"/>
      <c r="AG8" s="58"/>
      <c r="AH8" s="473"/>
      <c r="AI8" s="57"/>
      <c r="AJ8" s="230"/>
      <c r="AK8" s="474"/>
      <c r="AL8" s="468"/>
      <c r="AM8" s="468"/>
      <c r="AN8" s="35" t="s">
        <v>132</v>
      </c>
      <c r="AO8" s="35" t="s">
        <v>132</v>
      </c>
      <c r="AP8" s="35" t="s">
        <v>132</v>
      </c>
      <c r="AQ8" s="35" t="s">
        <v>132</v>
      </c>
      <c r="AR8" s="35" t="s">
        <v>132</v>
      </c>
      <c r="AS8" s="35" t="s">
        <v>132</v>
      </c>
      <c r="AT8" s="35" t="s">
        <v>132</v>
      </c>
      <c r="AU8" s="77" t="s">
        <v>132</v>
      </c>
      <c r="AV8" s="91" t="s">
        <v>132</v>
      </c>
      <c r="AW8" s="230"/>
      <c r="AX8" s="48" t="s">
        <v>228</v>
      </c>
      <c r="AY8" s="35" t="s">
        <v>132</v>
      </c>
      <c r="AZ8" s="35" t="s">
        <v>228</v>
      </c>
      <c r="BA8" s="35" t="s">
        <v>228</v>
      </c>
      <c r="BB8" s="35" t="s">
        <v>142</v>
      </c>
      <c r="BC8" s="35" t="s">
        <v>142</v>
      </c>
      <c r="BD8" s="35" t="s">
        <v>142</v>
      </c>
      <c r="BE8" s="35" t="s">
        <v>142</v>
      </c>
      <c r="BF8" s="35" t="s">
        <v>142</v>
      </c>
      <c r="BG8" s="230"/>
      <c r="BH8" s="48" t="s">
        <v>229</v>
      </c>
      <c r="BI8" s="35" t="s">
        <v>229</v>
      </c>
      <c r="BJ8" s="35" t="s">
        <v>229</v>
      </c>
      <c r="BK8" s="35" t="s">
        <v>142</v>
      </c>
      <c r="BL8" s="35" t="s">
        <v>229</v>
      </c>
      <c r="BM8" s="91" t="s">
        <v>229</v>
      </c>
      <c r="BN8" s="57"/>
    </row>
    <row r="9" spans="1:68" s="33" customFormat="1" ht="20.25" customHeight="1" thickBot="1">
      <c r="A9" s="34"/>
      <c r="B9" s="92" t="s">
        <v>230</v>
      </c>
      <c r="C9" s="461"/>
      <c r="D9" s="461"/>
      <c r="E9" s="31">
        <v>2</v>
      </c>
      <c r="F9" s="31">
        <v>2</v>
      </c>
      <c r="G9" s="31">
        <v>2</v>
      </c>
      <c r="H9" s="31">
        <v>2</v>
      </c>
      <c r="I9" s="31">
        <v>2</v>
      </c>
      <c r="J9" s="31">
        <v>2</v>
      </c>
      <c r="K9" s="31">
        <v>2</v>
      </c>
      <c r="L9" s="29">
        <v>2</v>
      </c>
      <c r="M9" s="28">
        <v>2</v>
      </c>
      <c r="N9" s="253"/>
      <c r="O9" s="30">
        <v>6</v>
      </c>
      <c r="P9" s="31">
        <v>2</v>
      </c>
      <c r="Q9" s="31">
        <v>6</v>
      </c>
      <c r="R9" s="31">
        <v>6</v>
      </c>
      <c r="S9" s="211">
        <v>3</v>
      </c>
      <c r="T9" s="211">
        <v>3</v>
      </c>
      <c r="U9" s="211">
        <v>3</v>
      </c>
      <c r="V9" s="211">
        <v>3</v>
      </c>
      <c r="W9" s="211">
        <v>3</v>
      </c>
      <c r="X9" s="253"/>
      <c r="Y9" s="220">
        <v>0</v>
      </c>
      <c r="Z9" s="211">
        <v>0</v>
      </c>
      <c r="AA9" s="211">
        <v>0</v>
      </c>
      <c r="AB9" s="31">
        <v>0</v>
      </c>
      <c r="AC9" s="31">
        <v>0</v>
      </c>
      <c r="AD9" s="221">
        <v>0</v>
      </c>
      <c r="AE9" s="88"/>
      <c r="AF9" s="463"/>
      <c r="AG9" s="88"/>
      <c r="AH9" s="463"/>
      <c r="AI9" s="57"/>
      <c r="AJ9" s="230"/>
      <c r="AK9" s="460"/>
      <c r="AL9" s="461"/>
      <c r="AM9" s="462"/>
      <c r="AN9" s="31">
        <v>2</v>
      </c>
      <c r="AO9" s="31">
        <v>2</v>
      </c>
      <c r="AP9" s="31">
        <v>2</v>
      </c>
      <c r="AQ9" s="31">
        <v>2</v>
      </c>
      <c r="AR9" s="31">
        <v>2</v>
      </c>
      <c r="AS9" s="31">
        <v>2</v>
      </c>
      <c r="AT9" s="31">
        <v>2</v>
      </c>
      <c r="AU9" s="29">
        <v>2</v>
      </c>
      <c r="AV9" s="28">
        <v>2</v>
      </c>
      <c r="AW9" s="230"/>
      <c r="AX9" s="30">
        <v>6</v>
      </c>
      <c r="AY9" s="31">
        <v>2</v>
      </c>
      <c r="AZ9" s="31">
        <v>6</v>
      </c>
      <c r="BA9" s="31">
        <v>6</v>
      </c>
      <c r="BB9" s="31">
        <v>3</v>
      </c>
      <c r="BC9" s="31">
        <v>3</v>
      </c>
      <c r="BD9" s="31">
        <v>3</v>
      </c>
      <c r="BE9" s="31">
        <v>3</v>
      </c>
      <c r="BF9" s="31">
        <v>3</v>
      </c>
      <c r="BG9" s="230"/>
      <c r="BH9" s="220">
        <v>0</v>
      </c>
      <c r="BI9" s="211">
        <v>0</v>
      </c>
      <c r="BJ9" s="211">
        <v>0</v>
      </c>
      <c r="BK9" s="31">
        <v>0</v>
      </c>
      <c r="BL9" s="31">
        <v>0</v>
      </c>
      <c r="BM9" s="221">
        <v>0</v>
      </c>
      <c r="BN9" s="57"/>
    </row>
    <row r="10" spans="1:68" s="33" customFormat="1" ht="20.25" customHeight="1">
      <c r="A10" s="34"/>
      <c r="N10" s="250"/>
      <c r="U10" s="115"/>
      <c r="V10" s="115"/>
      <c r="W10" s="115"/>
      <c r="X10" s="250"/>
      <c r="AE10" s="210"/>
      <c r="AF10" s="207"/>
      <c r="AG10" s="34"/>
      <c r="AH10" s="34"/>
      <c r="AJ10" s="161"/>
      <c r="AK10" s="34"/>
      <c r="AL10" s="34"/>
      <c r="AM10" s="34"/>
      <c r="AN10" s="34"/>
      <c r="AO10" s="34"/>
      <c r="AP10" s="34"/>
      <c r="AQ10" s="34"/>
      <c r="AR10" s="34"/>
      <c r="AS10" s="34"/>
      <c r="AT10" s="34"/>
      <c r="AU10" s="34"/>
      <c r="AV10" s="34"/>
      <c r="AW10" s="161"/>
      <c r="AX10" s="34"/>
      <c r="AY10" s="34"/>
      <c r="AZ10" s="34"/>
      <c r="BA10" s="34"/>
      <c r="BB10" s="34"/>
      <c r="BC10" s="34"/>
      <c r="BD10" s="34"/>
      <c r="BE10" s="34"/>
      <c r="BF10" s="34"/>
      <c r="BG10" s="161"/>
      <c r="BH10" s="34"/>
      <c r="BI10" s="34"/>
      <c r="BJ10" s="34"/>
      <c r="BK10" s="34"/>
      <c r="BL10" s="34"/>
      <c r="BM10" s="34"/>
    </row>
    <row r="11" spans="1:68" s="33" customFormat="1" ht="36" customHeight="1" thickBot="1">
      <c r="A11" s="34"/>
      <c r="B11" s="222"/>
      <c r="C11" s="118"/>
      <c r="D11" s="118"/>
      <c r="E11" s="248"/>
      <c r="F11" s="248"/>
      <c r="G11" s="248"/>
      <c r="H11" s="248"/>
      <c r="I11" s="248"/>
      <c r="J11" s="248"/>
      <c r="K11" s="248"/>
      <c r="L11" s="248"/>
      <c r="M11" s="248"/>
      <c r="N11" s="118"/>
      <c r="O11" s="118"/>
      <c r="P11" s="118"/>
      <c r="Q11" s="118"/>
      <c r="R11" s="118"/>
      <c r="S11" s="118"/>
      <c r="T11" s="118"/>
      <c r="U11" s="118"/>
      <c r="V11" s="118"/>
      <c r="W11" s="118"/>
      <c r="X11" s="118"/>
      <c r="Y11" s="118"/>
      <c r="Z11" s="118"/>
      <c r="AA11" s="118"/>
      <c r="AB11" s="118"/>
      <c r="AC11" s="118"/>
      <c r="AD11" s="118"/>
      <c r="AE11" s="34"/>
      <c r="AF11" s="38"/>
      <c r="AG11" s="38"/>
      <c r="AH11" s="118"/>
      <c r="AJ11" s="38"/>
      <c r="AK11" s="34"/>
      <c r="AL11" s="118"/>
      <c r="AM11" s="118"/>
      <c r="AN11" s="249"/>
      <c r="AO11" s="249"/>
      <c r="AP11" s="249"/>
      <c r="AQ11" s="249"/>
      <c r="AR11" s="249"/>
      <c r="AS11" s="249"/>
      <c r="AT11" s="249"/>
      <c r="AU11" s="249"/>
      <c r="AV11" s="249"/>
      <c r="AW11" s="247"/>
      <c r="AX11" s="249"/>
      <c r="AY11" s="249"/>
      <c r="AZ11" s="249"/>
      <c r="BA11" s="249"/>
      <c r="BB11" s="249"/>
      <c r="BC11" s="249"/>
      <c r="BD11" s="249"/>
      <c r="BE11" s="249"/>
      <c r="BF11" s="249"/>
      <c r="BG11" s="247"/>
      <c r="BH11" s="249"/>
      <c r="BI11" s="249"/>
      <c r="BJ11" s="249"/>
      <c r="BK11" s="249"/>
      <c r="BL11" s="249"/>
      <c r="BM11" s="249"/>
      <c r="BN11" s="209"/>
      <c r="BO11" s="209"/>
      <c r="BP11" s="209"/>
    </row>
    <row r="12" spans="1:68" s="33" customFormat="1" ht="36" customHeight="1" thickBot="1">
      <c r="A12" s="34"/>
      <c r="B12" s="23" t="s">
        <v>129</v>
      </c>
      <c r="C12" s="196"/>
      <c r="D12" s="196"/>
      <c r="E12" s="246"/>
      <c r="F12" s="246"/>
      <c r="G12" s="246"/>
      <c r="H12" s="246"/>
      <c r="I12" s="246"/>
      <c r="J12" s="246"/>
      <c r="K12" s="246"/>
      <c r="L12" s="246"/>
      <c r="M12" s="246"/>
      <c r="N12" s="241"/>
      <c r="O12" s="209"/>
      <c r="P12" s="209"/>
      <c r="Q12" s="209"/>
      <c r="R12" s="209"/>
      <c r="S12" s="209"/>
      <c r="T12" s="209"/>
      <c r="U12" s="209"/>
      <c r="V12" s="209"/>
      <c r="W12" s="209"/>
      <c r="X12" s="241"/>
      <c r="Y12" s="209"/>
      <c r="Z12" s="209"/>
      <c r="AA12" s="209"/>
      <c r="AB12" s="209"/>
      <c r="AC12" s="209"/>
      <c r="AD12" s="209"/>
      <c r="AE12" s="34"/>
      <c r="AF12" s="38"/>
      <c r="AG12" s="38"/>
      <c r="AH12" s="118"/>
      <c r="AJ12" s="38"/>
      <c r="AK12" s="23" t="s">
        <v>129</v>
      </c>
      <c r="AL12" s="118"/>
      <c r="AM12" s="118"/>
      <c r="AN12" s="249"/>
      <c r="AO12" s="249"/>
      <c r="AP12" s="249"/>
      <c r="AQ12" s="249"/>
      <c r="AR12" s="249"/>
      <c r="AS12" s="249"/>
      <c r="AT12" s="249"/>
      <c r="AU12" s="249"/>
      <c r="AV12" s="249"/>
      <c r="AW12" s="247"/>
      <c r="AX12" s="249"/>
      <c r="AY12" s="249"/>
      <c r="AZ12" s="249"/>
      <c r="BA12" s="249"/>
      <c r="BB12" s="249"/>
      <c r="BC12" s="249"/>
      <c r="BD12" s="249"/>
      <c r="BE12" s="249"/>
      <c r="BF12" s="249"/>
      <c r="BG12" s="247"/>
      <c r="BH12" s="249"/>
      <c r="BI12" s="249"/>
      <c r="BJ12" s="249"/>
      <c r="BK12" s="249"/>
      <c r="BL12" s="249"/>
      <c r="BM12" s="249"/>
      <c r="BN12" s="209"/>
      <c r="BO12" s="209"/>
      <c r="BP12" s="209"/>
    </row>
    <row r="13" spans="1:68" s="33" customFormat="1" ht="36" customHeight="1">
      <c r="A13" s="34"/>
      <c r="B13" s="106" t="str">
        <f>IF(ADD22A!B11="", "", ADD22A!B11)</f>
        <v>Capital carbon</v>
      </c>
      <c r="C13" s="10" t="str">
        <f>IF(ADD22A!C11="", "", ADD22A!C11)</f>
        <v>PR24_CC</v>
      </c>
      <c r="D13" s="10" t="str">
        <f>IF(ADD22A!D11="", "", ADD22A!D11)</f>
        <v>PR24_CC_AFW</v>
      </c>
      <c r="E13" s="129"/>
      <c r="F13" s="129"/>
      <c r="G13" s="129"/>
      <c r="H13" s="129"/>
      <c r="I13" s="129"/>
      <c r="J13" s="129"/>
      <c r="K13" s="129"/>
      <c r="L13" s="129"/>
      <c r="M13" s="125">
        <f t="shared" ref="M13:M23" si="0">SUM(E13:L13)</f>
        <v>0</v>
      </c>
      <c r="N13" s="241"/>
      <c r="O13" s="182"/>
      <c r="P13" s="122"/>
      <c r="Q13" s="119">
        <f t="shared" ref="Q13:R23" si="1">O13*P13</f>
        <v>0</v>
      </c>
      <c r="R13" s="119">
        <f t="shared" si="1"/>
        <v>0</v>
      </c>
      <c r="S13" s="107"/>
      <c r="T13" s="107"/>
      <c r="U13" s="107"/>
      <c r="V13" s="107"/>
      <c r="W13" s="108"/>
      <c r="X13" s="241"/>
      <c r="Y13" s="200"/>
      <c r="Z13" s="93"/>
      <c r="AA13" s="93"/>
      <c r="AB13" s="93"/>
      <c r="AC13" s="93"/>
      <c r="AD13" s="197" t="s">
        <v>231</v>
      </c>
      <c r="AE13" s="118"/>
      <c r="AF13" s="6" t="s">
        <v>232</v>
      </c>
      <c r="AG13" s="254"/>
      <c r="AH13" s="95"/>
      <c r="AI13" s="209"/>
      <c r="AJ13" s="254"/>
      <c r="AK13" s="270" t="str">
        <f>IF(ADD22A!B11="", "", ADD22A!B11)</f>
        <v>Capital carbon</v>
      </c>
      <c r="AL13" s="10" t="str">
        <f>IF(ADD22A!C11="", "", ADD22A!C11)</f>
        <v>PR24_CC</v>
      </c>
      <c r="AM13" s="10" t="str">
        <f>IF(ADD22A!D11="", "", ADD22A!D11)</f>
        <v>PR24_CC_AFW</v>
      </c>
      <c r="AN13" s="129" t="s">
        <v>233</v>
      </c>
      <c r="AO13" s="129" t="s">
        <v>234</v>
      </c>
      <c r="AP13" s="129" t="s">
        <v>235</v>
      </c>
      <c r="AQ13" s="129" t="s">
        <v>236</v>
      </c>
      <c r="AR13" s="129" t="s">
        <v>237</v>
      </c>
      <c r="AS13" s="129" t="s">
        <v>238</v>
      </c>
      <c r="AT13" s="129" t="s">
        <v>239</v>
      </c>
      <c r="AU13" s="129" t="s">
        <v>240</v>
      </c>
      <c r="AV13" s="125" t="s">
        <v>241</v>
      </c>
      <c r="AW13" s="242"/>
      <c r="AX13" s="182" t="s">
        <v>242</v>
      </c>
      <c r="AY13" s="122" t="s">
        <v>243</v>
      </c>
      <c r="AZ13" s="119" t="s">
        <v>244</v>
      </c>
      <c r="BA13" s="119" t="s">
        <v>245</v>
      </c>
      <c r="BB13" s="107" t="s">
        <v>246</v>
      </c>
      <c r="BC13" s="107" t="s">
        <v>246</v>
      </c>
      <c r="BD13" s="107" t="s">
        <v>246</v>
      </c>
      <c r="BE13" s="107" t="s">
        <v>246</v>
      </c>
      <c r="BF13" s="108" t="s">
        <v>246</v>
      </c>
      <c r="BG13" s="242"/>
      <c r="BH13" s="200" t="s">
        <v>247</v>
      </c>
      <c r="BI13" s="93" t="s">
        <v>248</v>
      </c>
      <c r="BJ13" s="93" t="s">
        <v>249</v>
      </c>
      <c r="BK13" s="93" t="s">
        <v>250</v>
      </c>
      <c r="BL13" s="93" t="s">
        <v>251</v>
      </c>
      <c r="BM13" s="197" t="s">
        <v>252</v>
      </c>
      <c r="BN13" s="209"/>
      <c r="BO13" s="209"/>
      <c r="BP13" s="209"/>
    </row>
    <row r="14" spans="1:68" s="33" customFormat="1" ht="36" customHeight="1">
      <c r="A14" s="34"/>
      <c r="B14" s="73" t="str">
        <f>IF(ADD22A!B12="", "", ADD22A!B12)</f>
        <v>Embodied greenhouse gas emissions [SWB]</v>
      </c>
      <c r="C14" s="9" t="str">
        <f>IF(ADD22A!C12="", "", ADD22A!C12)</f>
        <v>PR24_EGG_SWB</v>
      </c>
      <c r="D14" s="9" t="str">
        <f>IF(ADD22A!D12="", "", ADD22A!D12)</f>
        <v>PR24_EGG_SWB_AFW</v>
      </c>
      <c r="E14" s="127"/>
      <c r="F14" s="127"/>
      <c r="G14" s="127"/>
      <c r="H14" s="127"/>
      <c r="I14" s="127"/>
      <c r="J14" s="127"/>
      <c r="K14" s="127"/>
      <c r="L14" s="127"/>
      <c r="M14" s="126">
        <f t="shared" si="0"/>
        <v>0</v>
      </c>
      <c r="N14" s="241"/>
      <c r="O14" s="183"/>
      <c r="P14" s="123"/>
      <c r="Q14" s="120">
        <f t="shared" si="1"/>
        <v>0</v>
      </c>
      <c r="R14" s="120">
        <f t="shared" si="1"/>
        <v>0</v>
      </c>
      <c r="S14" s="97"/>
      <c r="T14" s="97"/>
      <c r="U14" s="97"/>
      <c r="V14" s="97"/>
      <c r="W14" s="98"/>
      <c r="X14" s="241"/>
      <c r="Y14" s="201"/>
      <c r="Z14" s="96"/>
      <c r="AA14" s="96"/>
      <c r="AB14" s="96"/>
      <c r="AC14" s="96"/>
      <c r="AD14" s="198" t="s">
        <v>231</v>
      </c>
      <c r="AE14" s="118"/>
      <c r="AF14" s="53" t="s">
        <v>253</v>
      </c>
      <c r="AG14" s="254"/>
      <c r="AH14" s="100"/>
      <c r="AI14" s="209"/>
      <c r="AJ14" s="254"/>
      <c r="AK14" s="271" t="str">
        <f>IF(ADD22A!B12="", "", ADD22A!B12)</f>
        <v>Embodied greenhouse gas emissions [SWB]</v>
      </c>
      <c r="AL14" s="9" t="str">
        <f>IF(ADD22A!C12="", "", ADD22A!C12)</f>
        <v>PR24_EGG_SWB</v>
      </c>
      <c r="AM14" s="9" t="str">
        <f>IF(ADD22A!D12="", "", ADD22A!D12)</f>
        <v>PR24_EGG_SWB_AFW</v>
      </c>
      <c r="AN14" s="127" t="s">
        <v>254</v>
      </c>
      <c r="AO14" s="127" t="s">
        <v>255</v>
      </c>
      <c r="AP14" s="127" t="s">
        <v>256</v>
      </c>
      <c r="AQ14" s="127" t="s">
        <v>257</v>
      </c>
      <c r="AR14" s="127" t="s">
        <v>258</v>
      </c>
      <c r="AS14" s="127" t="s">
        <v>259</v>
      </c>
      <c r="AT14" s="127" t="s">
        <v>260</v>
      </c>
      <c r="AU14" s="127" t="s">
        <v>261</v>
      </c>
      <c r="AV14" s="126" t="s">
        <v>262</v>
      </c>
      <c r="AW14" s="242"/>
      <c r="AX14" s="183" t="s">
        <v>263</v>
      </c>
      <c r="AY14" s="123" t="s">
        <v>264</v>
      </c>
      <c r="AZ14" s="120" t="s">
        <v>265</v>
      </c>
      <c r="BA14" s="120" t="s">
        <v>266</v>
      </c>
      <c r="BB14" s="97" t="s">
        <v>267</v>
      </c>
      <c r="BC14" s="97" t="s">
        <v>267</v>
      </c>
      <c r="BD14" s="97" t="s">
        <v>267</v>
      </c>
      <c r="BE14" s="97" t="s">
        <v>267</v>
      </c>
      <c r="BF14" s="98" t="s">
        <v>267</v>
      </c>
      <c r="BG14" s="242"/>
      <c r="BH14" s="201" t="s">
        <v>268</v>
      </c>
      <c r="BI14" s="96" t="s">
        <v>269</v>
      </c>
      <c r="BJ14" s="96" t="s">
        <v>270</v>
      </c>
      <c r="BK14" s="96" t="s">
        <v>271</v>
      </c>
      <c r="BL14" s="96" t="s">
        <v>272</v>
      </c>
      <c r="BM14" s="198" t="s">
        <v>273</v>
      </c>
      <c r="BN14" s="209"/>
      <c r="BO14" s="209"/>
      <c r="BP14" s="209"/>
    </row>
    <row r="15" spans="1:68" s="33" customFormat="1" ht="36" customHeight="1">
      <c r="A15" s="34"/>
      <c r="B15" s="73" t="str">
        <f>IF(ADD22A!B13="", "", ADD22A!B13)</f>
        <v>Embodied greenhouse gas emissions [UUW]</v>
      </c>
      <c r="C15" s="9" t="str">
        <f>IF(ADD22A!C13="", "", ADD22A!C13)</f>
        <v>PR24_EGG_UUW</v>
      </c>
      <c r="D15" s="9" t="str">
        <f>IF(ADD22A!D13="", "", ADD22A!D13)</f>
        <v>PR24_EGG_UUW</v>
      </c>
      <c r="E15" s="127"/>
      <c r="F15" s="127"/>
      <c r="G15" s="127"/>
      <c r="H15" s="127"/>
      <c r="I15" s="127"/>
      <c r="J15" s="127"/>
      <c r="K15" s="127"/>
      <c r="L15" s="127"/>
      <c r="M15" s="126">
        <f t="shared" si="0"/>
        <v>0</v>
      </c>
      <c r="N15" s="241"/>
      <c r="O15" s="184"/>
      <c r="P15" s="165"/>
      <c r="Q15" s="166">
        <f t="shared" si="1"/>
        <v>0</v>
      </c>
      <c r="R15" s="166">
        <f t="shared" si="1"/>
        <v>0</v>
      </c>
      <c r="S15" s="167"/>
      <c r="T15" s="167"/>
      <c r="U15" s="167"/>
      <c r="V15" s="167"/>
      <c r="W15" s="168"/>
      <c r="X15" s="241"/>
      <c r="Y15" s="201"/>
      <c r="Z15" s="96"/>
      <c r="AA15" s="96"/>
      <c r="AB15" s="96"/>
      <c r="AC15" s="96"/>
      <c r="AD15" s="198" t="s">
        <v>231</v>
      </c>
      <c r="AE15" s="118"/>
      <c r="AF15" s="53" t="s">
        <v>274</v>
      </c>
      <c r="AG15" s="254"/>
      <c r="AH15" s="169"/>
      <c r="AI15" s="209"/>
      <c r="AJ15" s="254"/>
      <c r="AK15" s="271" t="str">
        <f>IF(ADD22A!B13="", "", ADD22A!B13)</f>
        <v>Embodied greenhouse gas emissions [UUW]</v>
      </c>
      <c r="AL15" s="9" t="str">
        <f>IF(ADD22A!C13="", "", ADD22A!C13)</f>
        <v>PR24_EGG_UUW</v>
      </c>
      <c r="AM15" s="9" t="str">
        <f>IF(ADD22A!D13="", "", ADD22A!D13)</f>
        <v>PR24_EGG_UUW</v>
      </c>
      <c r="AN15" s="127" t="s">
        <v>275</v>
      </c>
      <c r="AO15" s="127" t="s">
        <v>276</v>
      </c>
      <c r="AP15" s="127" t="s">
        <v>277</v>
      </c>
      <c r="AQ15" s="127" t="s">
        <v>278</v>
      </c>
      <c r="AR15" s="127" t="s">
        <v>279</v>
      </c>
      <c r="AS15" s="127" t="s">
        <v>280</v>
      </c>
      <c r="AT15" s="127" t="s">
        <v>281</v>
      </c>
      <c r="AU15" s="127" t="s">
        <v>282</v>
      </c>
      <c r="AV15" s="126" t="s">
        <v>283</v>
      </c>
      <c r="AW15" s="242"/>
      <c r="AX15" s="184" t="s">
        <v>284</v>
      </c>
      <c r="AY15" s="165" t="s">
        <v>285</v>
      </c>
      <c r="AZ15" s="166" t="s">
        <v>286</v>
      </c>
      <c r="BA15" s="166" t="s">
        <v>287</v>
      </c>
      <c r="BB15" s="167" t="s">
        <v>288</v>
      </c>
      <c r="BC15" s="167" t="s">
        <v>288</v>
      </c>
      <c r="BD15" s="167" t="s">
        <v>288</v>
      </c>
      <c r="BE15" s="167" t="s">
        <v>288</v>
      </c>
      <c r="BF15" s="168" t="s">
        <v>288</v>
      </c>
      <c r="BG15" s="242"/>
      <c r="BH15" s="201" t="s">
        <v>289</v>
      </c>
      <c r="BI15" s="96" t="s">
        <v>290</v>
      </c>
      <c r="BJ15" s="96" t="s">
        <v>291</v>
      </c>
      <c r="BK15" s="96" t="s">
        <v>292</v>
      </c>
      <c r="BL15" s="96" t="s">
        <v>293</v>
      </c>
      <c r="BM15" s="198" t="s">
        <v>294</v>
      </c>
      <c r="BN15" s="209"/>
      <c r="BO15" s="209"/>
      <c r="BP15" s="209"/>
    </row>
    <row r="16" spans="1:68" s="33" customFormat="1" ht="36" customHeight="1">
      <c r="A16" s="34"/>
      <c r="B16" s="73" t="str">
        <f>IF(ADD22A!B14="", "", ADD22A!B14)</f>
        <v>Lead pipe replacement</v>
      </c>
      <c r="C16" s="9" t="str">
        <f>IF(ADD22A!C14="", "", ADD22A!C14)</f>
        <v>PR24_LEAD</v>
      </c>
      <c r="D16" s="9" t="str">
        <f>IF(ADD22A!D14="", "", ADD22A!D14)</f>
        <v>PR24_LEAD_AFW</v>
      </c>
      <c r="E16" s="127"/>
      <c r="F16" s="127"/>
      <c r="G16" s="127"/>
      <c r="H16" s="127"/>
      <c r="I16" s="127"/>
      <c r="J16" s="127"/>
      <c r="K16" s="127"/>
      <c r="L16" s="127"/>
      <c r="M16" s="126">
        <f t="shared" si="0"/>
        <v>0</v>
      </c>
      <c r="N16" s="241"/>
      <c r="O16" s="184"/>
      <c r="P16" s="165"/>
      <c r="Q16" s="166">
        <f t="shared" si="1"/>
        <v>0</v>
      </c>
      <c r="R16" s="166">
        <f t="shared" si="1"/>
        <v>0</v>
      </c>
      <c r="S16" s="167"/>
      <c r="T16" s="167"/>
      <c r="U16" s="167"/>
      <c r="V16" s="167"/>
      <c r="W16" s="168"/>
      <c r="X16" s="241"/>
      <c r="Y16" s="201"/>
      <c r="Z16" s="96"/>
      <c r="AA16" s="96"/>
      <c r="AB16" s="96"/>
      <c r="AC16" s="96"/>
      <c r="AD16" s="198" t="s">
        <v>231</v>
      </c>
      <c r="AE16" s="118"/>
      <c r="AF16" s="53" t="s">
        <v>295</v>
      </c>
      <c r="AG16" s="254"/>
      <c r="AH16" s="169"/>
      <c r="AI16" s="209"/>
      <c r="AJ16" s="254"/>
      <c r="AK16" s="14" t="str">
        <f>IF(ADD22A!B14="", "", ADD22A!B14)</f>
        <v>Lead pipe replacement</v>
      </c>
      <c r="AL16" s="9" t="str">
        <f>IF(ADD22A!C14="", "", ADD22A!C14)</f>
        <v>PR24_LEAD</v>
      </c>
      <c r="AM16" s="9" t="str">
        <f>IF(ADD22A!D14="", "", ADD22A!D14)</f>
        <v>PR24_LEAD_AFW</v>
      </c>
      <c r="AN16" s="127" t="s">
        <v>296</v>
      </c>
      <c r="AO16" s="127" t="s">
        <v>297</v>
      </c>
      <c r="AP16" s="127" t="s">
        <v>298</v>
      </c>
      <c r="AQ16" s="127" t="s">
        <v>299</v>
      </c>
      <c r="AR16" s="127" t="s">
        <v>300</v>
      </c>
      <c r="AS16" s="127" t="s">
        <v>301</v>
      </c>
      <c r="AT16" s="127" t="s">
        <v>302</v>
      </c>
      <c r="AU16" s="127" t="s">
        <v>303</v>
      </c>
      <c r="AV16" s="126" t="s">
        <v>304</v>
      </c>
      <c r="AW16" s="242"/>
      <c r="AX16" s="184" t="s">
        <v>305</v>
      </c>
      <c r="AY16" s="165" t="s">
        <v>306</v>
      </c>
      <c r="AZ16" s="166" t="s">
        <v>307</v>
      </c>
      <c r="BA16" s="166" t="s">
        <v>308</v>
      </c>
      <c r="BB16" s="167" t="s">
        <v>309</v>
      </c>
      <c r="BC16" s="167" t="s">
        <v>309</v>
      </c>
      <c r="BD16" s="167" t="s">
        <v>309</v>
      </c>
      <c r="BE16" s="167" t="s">
        <v>309</v>
      </c>
      <c r="BF16" s="168" t="s">
        <v>309</v>
      </c>
      <c r="BG16" s="242"/>
      <c r="BH16" s="201" t="s">
        <v>310</v>
      </c>
      <c r="BI16" s="96" t="s">
        <v>311</v>
      </c>
      <c r="BJ16" s="96" t="s">
        <v>312</v>
      </c>
      <c r="BK16" s="96" t="s">
        <v>313</v>
      </c>
      <c r="BL16" s="96" t="s">
        <v>314</v>
      </c>
      <c r="BM16" s="198" t="s">
        <v>315</v>
      </c>
      <c r="BN16" s="209"/>
      <c r="BO16" s="209"/>
      <c r="BP16" s="209"/>
    </row>
    <row r="17" spans="1:68" s="33" customFormat="1" ht="36" customHeight="1">
      <c r="A17" s="34"/>
      <c r="B17" s="73" t="str">
        <f>IF(ADD22A!B15="", "", ADD22A!B15)</f>
        <v>Lower carbon concrete</v>
      </c>
      <c r="C17" s="9" t="str">
        <f>IF(ADD22A!C15="", "", ADD22A!C15)</f>
        <v>PR24_LCC</v>
      </c>
      <c r="D17" s="9" t="str">
        <f>IF(ADD22A!D15="", "", ADD22A!D15)</f>
        <v>PR24_LCC_AFW</v>
      </c>
      <c r="E17" s="127"/>
      <c r="F17" s="127"/>
      <c r="G17" s="127"/>
      <c r="H17" s="127"/>
      <c r="I17" s="127"/>
      <c r="J17" s="127"/>
      <c r="K17" s="127"/>
      <c r="L17" s="127"/>
      <c r="M17" s="126">
        <f t="shared" si="0"/>
        <v>0</v>
      </c>
      <c r="N17" s="241"/>
      <c r="O17" s="184"/>
      <c r="P17" s="165"/>
      <c r="Q17" s="166">
        <f t="shared" si="1"/>
        <v>0</v>
      </c>
      <c r="R17" s="166">
        <f t="shared" si="1"/>
        <v>0</v>
      </c>
      <c r="S17" s="167"/>
      <c r="T17" s="167"/>
      <c r="U17" s="167"/>
      <c r="V17" s="167"/>
      <c r="W17" s="168"/>
      <c r="X17" s="241"/>
      <c r="Y17" s="201"/>
      <c r="Z17" s="96"/>
      <c r="AA17" s="96"/>
      <c r="AB17" s="96"/>
      <c r="AC17" s="96"/>
      <c r="AD17" s="198" t="s">
        <v>231</v>
      </c>
      <c r="AE17" s="118"/>
      <c r="AF17" s="53" t="s">
        <v>316</v>
      </c>
      <c r="AG17" s="254"/>
      <c r="AH17" s="100"/>
      <c r="AI17" s="209"/>
      <c r="AJ17" s="254"/>
      <c r="AK17" s="271" t="str">
        <f>IF(ADD22A!B15="", "", ADD22A!B15)</f>
        <v>Lower carbon concrete</v>
      </c>
      <c r="AL17" s="9" t="str">
        <f>IF(ADD22A!C15="", "", ADD22A!C15)</f>
        <v>PR24_LCC</v>
      </c>
      <c r="AM17" s="9" t="str">
        <f>IF(ADD22A!D15="", "", ADD22A!D15)</f>
        <v>PR24_LCC_AFW</v>
      </c>
      <c r="AN17" s="127" t="s">
        <v>317</v>
      </c>
      <c r="AO17" s="127" t="s">
        <v>318</v>
      </c>
      <c r="AP17" s="127" t="s">
        <v>319</v>
      </c>
      <c r="AQ17" s="127" t="s">
        <v>320</v>
      </c>
      <c r="AR17" s="127" t="s">
        <v>321</v>
      </c>
      <c r="AS17" s="127" t="s">
        <v>322</v>
      </c>
      <c r="AT17" s="127" t="s">
        <v>323</v>
      </c>
      <c r="AU17" s="127" t="s">
        <v>324</v>
      </c>
      <c r="AV17" s="126" t="s">
        <v>325</v>
      </c>
      <c r="AW17" s="242"/>
      <c r="AX17" s="184" t="s">
        <v>326</v>
      </c>
      <c r="AY17" s="165" t="s">
        <v>327</v>
      </c>
      <c r="AZ17" s="166" t="s">
        <v>328</v>
      </c>
      <c r="BA17" s="166" t="s">
        <v>329</v>
      </c>
      <c r="BB17" s="167" t="s">
        <v>330</v>
      </c>
      <c r="BC17" s="167" t="s">
        <v>330</v>
      </c>
      <c r="BD17" s="167" t="s">
        <v>330</v>
      </c>
      <c r="BE17" s="167" t="s">
        <v>330</v>
      </c>
      <c r="BF17" s="168" t="s">
        <v>330</v>
      </c>
      <c r="BG17" s="242"/>
      <c r="BH17" s="201" t="s">
        <v>331</v>
      </c>
      <c r="BI17" s="96" t="s">
        <v>332</v>
      </c>
      <c r="BJ17" s="96" t="s">
        <v>333</v>
      </c>
      <c r="BK17" s="96" t="s">
        <v>334</v>
      </c>
      <c r="BL17" s="96" t="s">
        <v>335</v>
      </c>
      <c r="BM17" s="198" t="s">
        <v>336</v>
      </c>
      <c r="BN17" s="209"/>
      <c r="BO17" s="209"/>
      <c r="BP17" s="209"/>
    </row>
    <row r="18" spans="1:68" s="33" customFormat="1" ht="36" customHeight="1">
      <c r="A18" s="34"/>
      <c r="B18" s="73" t="str">
        <f>IF(ADD22A!B16="", "", ADD22A!B16)</f>
        <v>Low pressure</v>
      </c>
      <c r="C18" s="9" t="str">
        <f>IF(ADD22A!C16="", "", ADD22A!C16)</f>
        <v>PR24_LPR</v>
      </c>
      <c r="D18" s="9" t="str">
        <f>IF(ADD22A!D16="", "", ADD22A!D16)</f>
        <v>PR24_LPR_AFW</v>
      </c>
      <c r="E18" s="127"/>
      <c r="F18" s="400"/>
      <c r="G18" s="127"/>
      <c r="H18" s="127"/>
      <c r="I18" s="127"/>
      <c r="J18" s="127"/>
      <c r="K18" s="127"/>
      <c r="L18" s="127"/>
      <c r="M18" s="126">
        <f t="shared" si="0"/>
        <v>0</v>
      </c>
      <c r="N18" s="241"/>
      <c r="O18" s="420"/>
      <c r="P18" s="402"/>
      <c r="Q18" s="166">
        <f t="shared" si="1"/>
        <v>0</v>
      </c>
      <c r="R18" s="166">
        <f t="shared" si="1"/>
        <v>0</v>
      </c>
      <c r="S18" s="167"/>
      <c r="T18" s="167"/>
      <c r="U18" s="167"/>
      <c r="V18" s="167"/>
      <c r="W18" s="168"/>
      <c r="X18" s="241"/>
      <c r="Y18" s="403"/>
      <c r="Z18" s="404"/>
      <c r="AA18" s="404"/>
      <c r="AB18" s="404"/>
      <c r="AC18" s="404"/>
      <c r="AD18" s="198" t="s">
        <v>231</v>
      </c>
      <c r="AE18" s="118"/>
      <c r="AF18" s="53" t="s">
        <v>337</v>
      </c>
      <c r="AG18" s="254"/>
      <c r="AH18" s="100"/>
      <c r="AI18" s="209"/>
      <c r="AJ18" s="254"/>
      <c r="AK18" s="271" t="str">
        <f>IF(ADD22A!B16="", "", ADD22A!B16)</f>
        <v>Low pressure</v>
      </c>
      <c r="AL18" s="9" t="str">
        <f>IF(ADD22A!C16="", "", ADD22A!C16)</f>
        <v>PR24_LPR</v>
      </c>
      <c r="AM18" s="9" t="str">
        <f>IF(ADD22A!D16="", "", ADD22A!D16)</f>
        <v>PR24_LPR_AFW</v>
      </c>
      <c r="AN18" s="127" t="s">
        <v>338</v>
      </c>
      <c r="AO18" s="127" t="s">
        <v>339</v>
      </c>
      <c r="AP18" s="127" t="s">
        <v>340</v>
      </c>
      <c r="AQ18" s="127" t="s">
        <v>341</v>
      </c>
      <c r="AR18" s="127" t="s">
        <v>342</v>
      </c>
      <c r="AS18" s="127" t="s">
        <v>343</v>
      </c>
      <c r="AT18" s="127" t="s">
        <v>344</v>
      </c>
      <c r="AU18" s="127" t="s">
        <v>345</v>
      </c>
      <c r="AV18" s="126" t="s">
        <v>346</v>
      </c>
      <c r="AW18" s="242"/>
      <c r="AX18" s="184" t="s">
        <v>347</v>
      </c>
      <c r="AY18" s="165" t="s">
        <v>348</v>
      </c>
      <c r="AZ18" s="166" t="s">
        <v>349</v>
      </c>
      <c r="BA18" s="166" t="s">
        <v>350</v>
      </c>
      <c r="BB18" s="167" t="s">
        <v>351</v>
      </c>
      <c r="BC18" s="167" t="s">
        <v>351</v>
      </c>
      <c r="BD18" s="167" t="s">
        <v>351</v>
      </c>
      <c r="BE18" s="167" t="s">
        <v>351</v>
      </c>
      <c r="BF18" s="168" t="s">
        <v>351</v>
      </c>
      <c r="BG18" s="242"/>
      <c r="BH18" s="201" t="s">
        <v>352</v>
      </c>
      <c r="BI18" s="96" t="s">
        <v>353</v>
      </c>
      <c r="BJ18" s="96" t="s">
        <v>354</v>
      </c>
      <c r="BK18" s="96" t="s">
        <v>355</v>
      </c>
      <c r="BL18" s="96" t="s">
        <v>356</v>
      </c>
      <c r="BM18" s="198" t="s">
        <v>357</v>
      </c>
      <c r="BN18" s="209"/>
      <c r="BO18" s="209"/>
      <c r="BP18" s="209"/>
    </row>
    <row r="19" spans="1:68" s="33" customFormat="1" ht="36" customHeight="1">
      <c r="A19" s="34"/>
      <c r="B19" s="73" t="str">
        <f>IF(ADD22A!B17="", "", ADD22A!B17)</f>
        <v>Streetworks collaboration</v>
      </c>
      <c r="C19" s="9" t="str">
        <f>IF(ADD22A!C17="", "", ADD22A!C17)</f>
        <v>PR24_SWC</v>
      </c>
      <c r="D19" s="9" t="str">
        <f>IF(ADD22A!D17="", "", ADD22A!D17)</f>
        <v>PR24_SWC_AFW</v>
      </c>
      <c r="E19" s="127"/>
      <c r="F19" s="127"/>
      <c r="G19" s="127"/>
      <c r="H19" s="127"/>
      <c r="I19" s="127"/>
      <c r="J19" s="127"/>
      <c r="K19" s="127"/>
      <c r="L19" s="127"/>
      <c r="M19" s="126">
        <f t="shared" si="0"/>
        <v>0</v>
      </c>
      <c r="N19" s="241"/>
      <c r="O19" s="184"/>
      <c r="P19" s="165"/>
      <c r="Q19" s="166">
        <f t="shared" si="1"/>
        <v>0</v>
      </c>
      <c r="R19" s="166">
        <f t="shared" si="1"/>
        <v>0</v>
      </c>
      <c r="S19" s="167"/>
      <c r="T19" s="167"/>
      <c r="U19" s="167"/>
      <c r="V19" s="167"/>
      <c r="W19" s="168"/>
      <c r="X19" s="241"/>
      <c r="Y19" s="201"/>
      <c r="Z19" s="96"/>
      <c r="AA19" s="96"/>
      <c r="AB19" s="96"/>
      <c r="AC19" s="96"/>
      <c r="AD19" s="198" t="s">
        <v>231</v>
      </c>
      <c r="AE19" s="118"/>
      <c r="AF19" s="5" t="s">
        <v>358</v>
      </c>
      <c r="AG19" s="254"/>
      <c r="AH19" s="100"/>
      <c r="AI19" s="209"/>
      <c r="AJ19" s="254"/>
      <c r="AK19" s="271" t="str">
        <f>IF(ADD22A!B17="", "", ADD22A!B17)</f>
        <v>Streetworks collaboration</v>
      </c>
      <c r="AL19" s="9" t="str">
        <f>IF(ADD22A!C17="", "", ADD22A!C17)</f>
        <v>PR24_SWC</v>
      </c>
      <c r="AM19" s="9" t="str">
        <f>IF(ADD22A!D17="", "", ADD22A!D17)</f>
        <v>PR24_SWC_AFW</v>
      </c>
      <c r="AN19" s="127" t="s">
        <v>359</v>
      </c>
      <c r="AO19" s="127" t="s">
        <v>360</v>
      </c>
      <c r="AP19" s="127" t="s">
        <v>361</v>
      </c>
      <c r="AQ19" s="127" t="s">
        <v>362</v>
      </c>
      <c r="AR19" s="127" t="s">
        <v>363</v>
      </c>
      <c r="AS19" s="127" t="s">
        <v>364</v>
      </c>
      <c r="AT19" s="127" t="s">
        <v>365</v>
      </c>
      <c r="AU19" s="127" t="s">
        <v>366</v>
      </c>
      <c r="AV19" s="126" t="s">
        <v>367</v>
      </c>
      <c r="AW19" s="242"/>
      <c r="AX19" s="184" t="s">
        <v>368</v>
      </c>
      <c r="AY19" s="165" t="s">
        <v>369</v>
      </c>
      <c r="AZ19" s="166" t="s">
        <v>370</v>
      </c>
      <c r="BA19" s="166" t="s">
        <v>371</v>
      </c>
      <c r="BB19" s="167" t="s">
        <v>372</v>
      </c>
      <c r="BC19" s="167" t="s">
        <v>372</v>
      </c>
      <c r="BD19" s="167" t="s">
        <v>372</v>
      </c>
      <c r="BE19" s="167" t="s">
        <v>372</v>
      </c>
      <c r="BF19" s="168" t="s">
        <v>372</v>
      </c>
      <c r="BG19" s="242"/>
      <c r="BH19" s="201" t="s">
        <v>373</v>
      </c>
      <c r="BI19" s="96" t="s">
        <v>374</v>
      </c>
      <c r="BJ19" s="96" t="s">
        <v>375</v>
      </c>
      <c r="BK19" s="96" t="s">
        <v>376</v>
      </c>
      <c r="BL19" s="96" t="s">
        <v>377</v>
      </c>
      <c r="BM19" s="198" t="s">
        <v>378</v>
      </c>
      <c r="BN19" s="209"/>
      <c r="BO19" s="209"/>
      <c r="BP19" s="209"/>
    </row>
    <row r="20" spans="1:68" s="33" customFormat="1" ht="36" customHeight="1" thickBot="1">
      <c r="A20" s="34"/>
      <c r="B20" s="73" t="str">
        <f>IF(ADD22A!B18="", "", ADD22A!B18)</f>
        <v>Wonderful Windermere</v>
      </c>
      <c r="C20" s="9" t="str">
        <f>IF(ADD22A!C18="", "", ADD22A!C18)</f>
        <v>PR24_WW</v>
      </c>
      <c r="D20" s="9" t="str">
        <f>IF(ADD22A!D18="", "", ADD22A!D18)</f>
        <v>PR24_WW_AFW</v>
      </c>
      <c r="E20" s="127"/>
      <c r="F20" s="127"/>
      <c r="G20" s="127"/>
      <c r="H20" s="127"/>
      <c r="I20" s="127"/>
      <c r="J20" s="127"/>
      <c r="K20" s="127"/>
      <c r="L20" s="127"/>
      <c r="M20" s="126">
        <f t="shared" si="0"/>
        <v>0</v>
      </c>
      <c r="N20" s="241"/>
      <c r="O20" s="184"/>
      <c r="P20" s="165"/>
      <c r="Q20" s="166">
        <f t="shared" si="1"/>
        <v>0</v>
      </c>
      <c r="R20" s="166">
        <f t="shared" si="1"/>
        <v>0</v>
      </c>
      <c r="S20" s="167"/>
      <c r="T20" s="167"/>
      <c r="U20" s="167"/>
      <c r="V20" s="167"/>
      <c r="W20" s="168"/>
      <c r="X20" s="241"/>
      <c r="Y20" s="201"/>
      <c r="Z20" s="96"/>
      <c r="AA20" s="96"/>
      <c r="AB20" s="96"/>
      <c r="AC20" s="96"/>
      <c r="AD20" s="198" t="s">
        <v>231</v>
      </c>
      <c r="AE20" s="118"/>
      <c r="AF20" s="4" t="s">
        <v>379</v>
      </c>
      <c r="AG20" s="254"/>
      <c r="AH20" s="100"/>
      <c r="AI20" s="209"/>
      <c r="AJ20" s="254"/>
      <c r="AK20" s="272" t="str">
        <f>IF(ADD22A!B18="", "", ADD22A!B18)</f>
        <v>Wonderful Windermere</v>
      </c>
      <c r="AL20" s="8" t="str">
        <f>IF(ADD22A!C18="", "", ADD22A!C18)</f>
        <v>PR24_WW</v>
      </c>
      <c r="AM20" s="8" t="str">
        <f>IF(ADD22A!D18="", "", ADD22A!D18)</f>
        <v>PR24_WW_AFW</v>
      </c>
      <c r="AN20" s="127" t="s">
        <v>380</v>
      </c>
      <c r="AO20" s="127" t="s">
        <v>381</v>
      </c>
      <c r="AP20" s="127" t="s">
        <v>382</v>
      </c>
      <c r="AQ20" s="127" t="s">
        <v>383</v>
      </c>
      <c r="AR20" s="127" t="s">
        <v>384</v>
      </c>
      <c r="AS20" s="127" t="s">
        <v>385</v>
      </c>
      <c r="AT20" s="127" t="s">
        <v>386</v>
      </c>
      <c r="AU20" s="127" t="s">
        <v>387</v>
      </c>
      <c r="AV20" s="126" t="s">
        <v>388</v>
      </c>
      <c r="AW20" s="242"/>
      <c r="AX20" s="184" t="s">
        <v>389</v>
      </c>
      <c r="AY20" s="165" t="s">
        <v>390</v>
      </c>
      <c r="AZ20" s="166" t="s">
        <v>391</v>
      </c>
      <c r="BA20" s="166" t="s">
        <v>392</v>
      </c>
      <c r="BB20" s="167" t="s">
        <v>393</v>
      </c>
      <c r="BC20" s="167" t="s">
        <v>393</v>
      </c>
      <c r="BD20" s="167" t="s">
        <v>393</v>
      </c>
      <c r="BE20" s="167" t="s">
        <v>393</v>
      </c>
      <c r="BF20" s="168" t="s">
        <v>393</v>
      </c>
      <c r="BG20" s="242"/>
      <c r="BH20" s="201" t="s">
        <v>394</v>
      </c>
      <c r="BI20" s="96" t="s">
        <v>395</v>
      </c>
      <c r="BJ20" s="96" t="s">
        <v>396</v>
      </c>
      <c r="BK20" s="96" t="s">
        <v>397</v>
      </c>
      <c r="BL20" s="96" t="s">
        <v>398</v>
      </c>
      <c r="BM20" s="198" t="s">
        <v>399</v>
      </c>
      <c r="BN20" s="209"/>
      <c r="BO20" s="209"/>
      <c r="BP20" s="209"/>
    </row>
    <row r="21" spans="1:68" s="33" customFormat="1" ht="36" customHeight="1">
      <c r="A21" s="34"/>
      <c r="B21" s="73" t="str">
        <f>IF(ADD22A!B19="", "", ADD22A!B19)</f>
        <v>Embedded greenhouse gas emissions [AFW]</v>
      </c>
      <c r="C21" s="9" t="str">
        <f>IF(ADD22A!C19="", "", ADD22A!C19)</f>
        <v/>
      </c>
      <c r="D21" s="9" t="str">
        <f>IF(ADD22A!D19="", "", ADD22A!D19)</f>
        <v/>
      </c>
      <c r="E21" s="400">
        <v>0</v>
      </c>
      <c r="F21" s="400">
        <v>1</v>
      </c>
      <c r="G21" s="400">
        <v>0</v>
      </c>
      <c r="H21" s="400">
        <v>0</v>
      </c>
      <c r="I21" s="400">
        <v>0</v>
      </c>
      <c r="J21" s="400">
        <v>0</v>
      </c>
      <c r="K21" s="400">
        <v>0</v>
      </c>
      <c r="L21" s="400">
        <v>0</v>
      </c>
      <c r="M21" s="126">
        <f t="shared" si="0"/>
        <v>1</v>
      </c>
      <c r="N21" s="241"/>
      <c r="O21" s="423">
        <v>1.88E-6</v>
      </c>
      <c r="P21" s="402">
        <v>0.7</v>
      </c>
      <c r="Q21" s="166">
        <f t="shared" si="1"/>
        <v>1.316E-6</v>
      </c>
      <c r="R21" s="166">
        <f t="shared" si="1"/>
        <v>9.2119999999999996E-7</v>
      </c>
      <c r="S21" s="167"/>
      <c r="T21" s="167"/>
      <c r="U21" s="167"/>
      <c r="V21" s="167"/>
      <c r="W21" s="168"/>
      <c r="X21" s="241"/>
      <c r="Y21" s="403" t="s">
        <v>400</v>
      </c>
      <c r="Z21" s="404" t="s">
        <v>401</v>
      </c>
      <c r="AA21" s="404" t="s">
        <v>402</v>
      </c>
      <c r="AB21" s="404">
        <v>2</v>
      </c>
      <c r="AC21" s="404" t="s">
        <v>403</v>
      </c>
      <c r="AD21" s="198" t="s">
        <v>231</v>
      </c>
      <c r="AE21" s="118"/>
      <c r="AF21" s="4" t="s">
        <v>404</v>
      </c>
      <c r="AG21" s="254"/>
      <c r="AH21" s="100"/>
      <c r="AI21" s="209"/>
      <c r="AJ21" s="254"/>
      <c r="AK21" s="272" t="str">
        <f>IF(ADD22A!B19="", "", ADD22A!B19)</f>
        <v>Embedded greenhouse gas emissions [AFW]</v>
      </c>
      <c r="AL21" s="8" t="str">
        <f>IF(ADD22A!C19="", "", ADD22A!C19)</f>
        <v/>
      </c>
      <c r="AM21" s="8" t="str">
        <f>IF(ADD22A!D19="", "", ADD22A!D19)</f>
        <v/>
      </c>
      <c r="AN21" s="127"/>
      <c r="AO21" s="127"/>
      <c r="AP21" s="127"/>
      <c r="AQ21" s="127"/>
      <c r="AR21" s="127"/>
      <c r="AS21" s="127"/>
      <c r="AT21" s="127"/>
      <c r="AU21" s="127"/>
      <c r="AV21" s="126"/>
      <c r="AW21" s="242"/>
      <c r="AX21" s="184"/>
      <c r="AY21" s="165"/>
      <c r="AZ21" s="166"/>
      <c r="BA21" s="166"/>
      <c r="BB21" s="167"/>
      <c r="BC21" s="167"/>
      <c r="BD21" s="167"/>
      <c r="BE21" s="167"/>
      <c r="BF21" s="168"/>
      <c r="BG21" s="242"/>
      <c r="BH21" s="201"/>
      <c r="BI21" s="96"/>
      <c r="BJ21" s="96"/>
      <c r="BK21" s="96"/>
      <c r="BL21" s="96"/>
      <c r="BM21" s="198"/>
      <c r="BN21" s="209"/>
      <c r="BO21" s="209"/>
      <c r="BP21" s="209"/>
    </row>
    <row r="22" spans="1:68" s="33" customFormat="1" ht="36" customHeight="1">
      <c r="A22" s="34"/>
      <c r="B22" s="73" t="str">
        <f>IF(ADD22A!B20="", "", ADD22A!B20)</f>
        <v>Bespoke PC 2</v>
      </c>
      <c r="C22" s="9" t="str">
        <f>IF(ADD22A!C20="", "", ADD22A!C20)</f>
        <v/>
      </c>
      <c r="D22" s="9" t="str">
        <f>IF(ADD22A!D20="", "", ADD22A!D20)</f>
        <v/>
      </c>
      <c r="E22" s="400">
        <v>1</v>
      </c>
      <c r="F22" s="400">
        <v>0</v>
      </c>
      <c r="G22" s="400">
        <v>0</v>
      </c>
      <c r="H22" s="400">
        <v>0</v>
      </c>
      <c r="I22" s="400">
        <v>0</v>
      </c>
      <c r="J22" s="400">
        <v>0</v>
      </c>
      <c r="K22" s="400">
        <v>0</v>
      </c>
      <c r="L22" s="400">
        <v>0</v>
      </c>
      <c r="M22" s="126">
        <f t="shared" si="0"/>
        <v>1</v>
      </c>
      <c r="N22" s="241"/>
      <c r="O22" s="401"/>
      <c r="P22" s="402"/>
      <c r="Q22" s="166">
        <f t="shared" si="1"/>
        <v>0</v>
      </c>
      <c r="R22" s="166">
        <f t="shared" si="1"/>
        <v>0</v>
      </c>
      <c r="S22" s="167"/>
      <c r="T22" s="167"/>
      <c r="U22" s="167"/>
      <c r="V22" s="167"/>
      <c r="W22" s="168"/>
      <c r="X22" s="241"/>
      <c r="Y22" s="403"/>
      <c r="Z22" s="404"/>
      <c r="AA22" s="404"/>
      <c r="AB22" s="404"/>
      <c r="AC22" s="404"/>
      <c r="AD22" s="198" t="s">
        <v>231</v>
      </c>
      <c r="AE22" s="118"/>
      <c r="AF22" s="4" t="s">
        <v>405</v>
      </c>
      <c r="AG22" s="254"/>
      <c r="AH22" s="100"/>
      <c r="AI22" s="209"/>
      <c r="AJ22" s="254"/>
      <c r="AK22" s="272" t="str">
        <f>IF(ADD22A!B20="", "", ADD22A!B20)</f>
        <v>Bespoke PC 2</v>
      </c>
      <c r="AL22" s="8" t="str">
        <f>IF(ADD22A!C20="", "", ADD22A!C20)</f>
        <v/>
      </c>
      <c r="AM22" s="8" t="str">
        <f>IF(ADD22A!D20="", "", ADD22A!D20)</f>
        <v/>
      </c>
      <c r="AN22" s="127"/>
      <c r="AO22" s="127"/>
      <c r="AP22" s="127"/>
      <c r="AQ22" s="127"/>
      <c r="AR22" s="127"/>
      <c r="AS22" s="127"/>
      <c r="AT22" s="127"/>
      <c r="AU22" s="127"/>
      <c r="AV22" s="126"/>
      <c r="AW22" s="242"/>
      <c r="AX22" s="184"/>
      <c r="AY22" s="165"/>
      <c r="AZ22" s="166"/>
      <c r="BA22" s="166"/>
      <c r="BB22" s="167"/>
      <c r="BC22" s="167"/>
      <c r="BD22" s="167"/>
      <c r="BE22" s="167"/>
      <c r="BF22" s="168"/>
      <c r="BG22" s="242"/>
      <c r="BH22" s="201"/>
      <c r="BI22" s="96"/>
      <c r="BJ22" s="96"/>
      <c r="BK22" s="96"/>
      <c r="BL22" s="96"/>
      <c r="BM22" s="198"/>
      <c r="BN22" s="209"/>
      <c r="BO22" s="209"/>
      <c r="BP22" s="209"/>
    </row>
    <row r="23" spans="1:68" s="33" customFormat="1" ht="36" customHeight="1" thickBot="1">
      <c r="A23" s="34"/>
      <c r="B23" s="164" t="str">
        <f>IF(ADD22A!B21="", "", ADD22A!B21)</f>
        <v>Bespoke PC 3</v>
      </c>
      <c r="C23" s="8" t="str">
        <f>IF(ADD22A!C21="", "", ADD22A!C21)</f>
        <v/>
      </c>
      <c r="D23" s="202" t="str">
        <f>IF(ADD22A!D21="", "", ADD22A!D21)</f>
        <v/>
      </c>
      <c r="E23" s="130"/>
      <c r="F23" s="130"/>
      <c r="G23" s="130"/>
      <c r="H23" s="130"/>
      <c r="I23" s="130"/>
      <c r="J23" s="130"/>
      <c r="K23" s="130"/>
      <c r="L23" s="130"/>
      <c r="M23" s="128">
        <f t="shared" si="0"/>
        <v>0</v>
      </c>
      <c r="N23" s="241"/>
      <c r="O23" s="185"/>
      <c r="P23" s="124"/>
      <c r="Q23" s="121">
        <f t="shared" si="1"/>
        <v>0</v>
      </c>
      <c r="R23" s="121">
        <f t="shared" si="1"/>
        <v>0</v>
      </c>
      <c r="S23" s="102"/>
      <c r="T23" s="102"/>
      <c r="U23" s="102"/>
      <c r="V23" s="102"/>
      <c r="W23" s="103"/>
      <c r="X23" s="241"/>
      <c r="Y23" s="203"/>
      <c r="Z23" s="101"/>
      <c r="AA23" s="101"/>
      <c r="AB23" s="101"/>
      <c r="AC23" s="101"/>
      <c r="AD23" s="199" t="s">
        <v>231</v>
      </c>
      <c r="AE23" s="118"/>
      <c r="AF23" s="4" t="s">
        <v>406</v>
      </c>
      <c r="AG23" s="254"/>
      <c r="AH23" s="105"/>
      <c r="AI23" s="209"/>
      <c r="AJ23" s="254"/>
      <c r="AK23" s="272" t="str">
        <f>IF(ADD22A!B21="", "", ADD22A!B21)</f>
        <v>Bespoke PC 3</v>
      </c>
      <c r="AL23" s="8" t="str">
        <f>IF(ADD22A!C21="", "", ADD22A!C21)</f>
        <v/>
      </c>
      <c r="AM23" s="8" t="str">
        <f>IF(ADD22A!D21="", "", ADD22A!D21)</f>
        <v/>
      </c>
      <c r="AN23" s="130"/>
      <c r="AO23" s="130"/>
      <c r="AP23" s="130"/>
      <c r="AQ23" s="130"/>
      <c r="AR23" s="130"/>
      <c r="AS23" s="130"/>
      <c r="AT23" s="130"/>
      <c r="AU23" s="130"/>
      <c r="AV23" s="128"/>
      <c r="AW23" s="242"/>
      <c r="AX23" s="185"/>
      <c r="AY23" s="124"/>
      <c r="AZ23" s="121"/>
      <c r="BA23" s="121"/>
      <c r="BB23" s="102"/>
      <c r="BC23" s="102"/>
      <c r="BD23" s="102"/>
      <c r="BE23" s="102"/>
      <c r="BF23" s="103"/>
      <c r="BG23" s="242"/>
      <c r="BH23" s="203"/>
      <c r="BI23" s="101"/>
      <c r="BJ23" s="101"/>
      <c r="BK23" s="101"/>
      <c r="BL23" s="101"/>
      <c r="BM23" s="199"/>
      <c r="BN23" s="209"/>
      <c r="BO23" s="209"/>
      <c r="BP23" s="209"/>
    </row>
  </sheetData>
  <mergeCells count="36">
    <mergeCell ref="Y5:AD5"/>
    <mergeCell ref="S6:W7"/>
    <mergeCell ref="D6:D9"/>
    <mergeCell ref="AA6:AA7"/>
    <mergeCell ref="P6:P7"/>
    <mergeCell ref="R6:R7"/>
    <mergeCell ref="BL6:BL7"/>
    <mergeCell ref="BB6:BF7"/>
    <mergeCell ref="AK2:AN2"/>
    <mergeCell ref="BJ6:BJ7"/>
    <mergeCell ref="E6:M6"/>
    <mergeCell ref="AD6:AD7"/>
    <mergeCell ref="BI6:BI7"/>
    <mergeCell ref="AK4:BM4"/>
    <mergeCell ref="Q6:Q7"/>
    <mergeCell ref="BA6:BA7"/>
    <mergeCell ref="Y6:Y7"/>
    <mergeCell ref="AF6:AF9"/>
    <mergeCell ref="AH6:AH9"/>
    <mergeCell ref="BK6:BK7"/>
    <mergeCell ref="BM6:BM7"/>
    <mergeCell ref="B4:AH4"/>
    <mergeCell ref="B6:B7"/>
    <mergeCell ref="AC6:AC7"/>
    <mergeCell ref="AK6:AK9"/>
    <mergeCell ref="Z6:Z7"/>
    <mergeCell ref="BH6:BH7"/>
    <mergeCell ref="AM6:AM9"/>
    <mergeCell ref="AB6:AB7"/>
    <mergeCell ref="AY6:AY7"/>
    <mergeCell ref="AN6:AV6"/>
    <mergeCell ref="O6:O7"/>
    <mergeCell ref="C6:C9"/>
    <mergeCell ref="AL6:AL9"/>
    <mergeCell ref="AX6:AX7"/>
    <mergeCell ref="AZ6:AZ7"/>
  </mergeCells>
  <phoneticPr fontId="44" type="noConversion"/>
  <conditionalFormatting sqref="E13:L23 AN13:AU23">
    <cfRule type="cellIs" dxfId="11" priority="59" operator="equal">
      <formula>0</formula>
    </cfRule>
  </conditionalFormatting>
  <dataValidations count="5">
    <dataValidation type="list" showInputMessage="1" showErrorMessage="1" sqref="AC13:AC23" xr:uid="{00000000-0002-0000-3700-000000000000}">
      <formula1>"Up, Down"</formula1>
    </dataValidation>
    <dataValidation type="list" showInputMessage="1" showErrorMessage="1" sqref="AA13:AA23" xr:uid="{00000000-0002-0000-3700-000001000000}">
      <formula1>"In-period, End of period"</formula1>
    </dataValidation>
    <dataValidation type="list" showInputMessage="1" showErrorMessage="1" sqref="Z13:Z23" xr:uid="{00000000-0002-0000-3700-000002000000}">
      <formula1>"Revenue, RCV"</formula1>
    </dataValidation>
    <dataValidation type="list" showInputMessage="1" showErrorMessage="1" sqref="Y13:Y23" xr:uid="{00000000-0002-0000-3700-000003000000}">
      <formula1>"Underperformance only, Outperformance only, Outperformance and underperformance payments"</formula1>
    </dataValidation>
    <dataValidation showInputMessage="1" showErrorMessage="1" sqref="AD13:AD23" xr:uid="{00000000-0002-0000-3700-000004000000}"/>
  </dataValidations>
  <printOptions horizontalCentered="1"/>
  <pageMargins left="0.39370078740157483" right="0.39370078740157483" top="0.78740157480314965" bottom="0.78740157480314965" header="0.31496062992125978" footer="0.31496062992125978"/>
  <pageSetup paperSize="8" scale="38" fitToHeight="0" orientation="landscape"/>
  <headerFooter>
    <oddHeader>&amp;L&amp;"Calibri,Regular"&amp;K000000&amp;F&amp;C&amp;"Calibri,Regular"&amp;K000000&amp;A&amp;R&amp;"Calibri,Regular"&amp;K000000OFFICIAL</oddHeader>
    <oddFooter>&amp;L&amp;"Calibri,Regular"&amp;K000000Printed on &amp;D at &amp;T&amp;C&amp;"Calibri,Regular"Page &amp;P of &amp;N&amp;R&amp;"Calibri,Regular"&amp;K000000Ofwat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2">
    <tabColor rgb="FF0071CE"/>
    <pageSetUpPr fitToPage="1"/>
  </sheetPr>
  <dimension ref="A1:BO74"/>
  <sheetViews>
    <sheetView topLeftCell="A63" zoomScale="60" zoomScaleNormal="60" workbookViewId="0">
      <selection activeCell="F68" sqref="F68"/>
    </sheetView>
  </sheetViews>
  <sheetFormatPr defaultColWidth="23.5" defaultRowHeight="20.25" customHeight="1"/>
  <cols>
    <col min="1" max="1" width="12" style="32" customWidth="1"/>
    <col min="2" max="2" width="64" style="32" customWidth="1"/>
    <col min="3" max="3" width="15" style="32" customWidth="1"/>
    <col min="4" max="4" width="7.125" style="255" customWidth="1"/>
    <col min="5" max="5" width="12" style="32" customWidth="1"/>
    <col min="6" max="29" width="14.125" style="32" customWidth="1"/>
    <col min="30" max="30" width="4.75" style="32" customWidth="1"/>
    <col min="31" max="31" width="16" style="32" customWidth="1"/>
    <col min="32" max="32" width="3.25" style="32" customWidth="1"/>
    <col min="33" max="33" width="11.875" style="32" customWidth="1"/>
    <col min="34" max="35" width="6.875" style="32" customWidth="1"/>
    <col min="36" max="36" width="54.125" style="32" customWidth="1"/>
    <col min="37" max="38" width="23.5" style="32" customWidth="1"/>
    <col min="39" max="39" width="26.875" style="32" customWidth="1"/>
    <col min="40" max="40" width="19.5" style="32" bestFit="1" customWidth="1"/>
    <col min="41" max="63" width="19.625" style="32" customWidth="1"/>
    <col min="64" max="64" width="23.5" style="32" customWidth="1"/>
    <col min="65" max="16384" width="23.5" style="32"/>
  </cols>
  <sheetData>
    <row r="1" spans="1:66" ht="20.25" customHeight="1">
      <c r="B1" s="235"/>
      <c r="S1" s="27"/>
      <c r="T1" s="27"/>
      <c r="U1" s="27"/>
      <c r="V1" s="27"/>
      <c r="W1" s="27"/>
      <c r="X1" s="27"/>
      <c r="Y1" s="27"/>
      <c r="Z1" s="27"/>
    </row>
    <row r="2" spans="1:66" ht="20.25" customHeight="1">
      <c r="A2" s="205"/>
      <c r="B2" s="206" t="s">
        <v>407</v>
      </c>
      <c r="C2" s="233"/>
      <c r="D2" s="256"/>
      <c r="E2" s="233"/>
      <c r="F2" s="233"/>
      <c r="G2" s="233"/>
      <c r="H2" s="233"/>
      <c r="I2" s="233"/>
      <c r="J2" s="233"/>
      <c r="K2" s="233"/>
      <c r="L2" s="233"/>
      <c r="M2" s="233"/>
      <c r="N2" s="233"/>
      <c r="O2" s="233"/>
      <c r="P2" s="233"/>
      <c r="Q2" s="233"/>
      <c r="R2" s="233"/>
      <c r="S2" s="233"/>
      <c r="T2" s="233"/>
      <c r="U2" s="233"/>
      <c r="V2" s="233"/>
      <c r="W2" s="205"/>
      <c r="AE2" s="264" t="str">
        <f>Validation!B5</f>
        <v>Affinity Water</v>
      </c>
      <c r="AF2" s="264"/>
      <c r="AG2" s="264" t="str">
        <f>VLOOKUP($AE$2,Lists!$C$5:$D$24,2,0)</f>
        <v>AFW</v>
      </c>
      <c r="AJ2" s="439" t="s">
        <v>96</v>
      </c>
      <c r="AK2" s="457"/>
      <c r="AL2" s="457"/>
      <c r="AM2" s="457"/>
      <c r="AN2" s="457"/>
      <c r="AO2" s="457"/>
      <c r="AP2" s="457"/>
      <c r="AQ2" s="457"/>
      <c r="AR2" s="457"/>
      <c r="AS2" s="457"/>
      <c r="AT2" s="457"/>
      <c r="AU2" s="457"/>
      <c r="AV2" s="457"/>
      <c r="AW2" s="457"/>
      <c r="AX2" s="457"/>
      <c r="AY2" s="457"/>
      <c r="AZ2" s="457"/>
      <c r="BA2" s="457"/>
      <c r="BB2" s="457"/>
      <c r="BC2" s="457"/>
      <c r="BD2" s="457"/>
      <c r="BE2" s="457"/>
      <c r="BF2" s="457"/>
      <c r="BG2" s="457"/>
      <c r="BH2" s="457"/>
      <c r="BI2" s="457"/>
      <c r="BJ2" s="457"/>
      <c r="BK2" s="457"/>
    </row>
    <row r="3" spans="1:66" ht="20.25" customHeight="1">
      <c r="A3" s="205"/>
      <c r="B3" s="225" t="str">
        <f ca="1">INDIRECT("Validation!B5")</f>
        <v>Affinity Water</v>
      </c>
      <c r="C3" s="162"/>
      <c r="D3" s="257"/>
      <c r="E3" s="162"/>
      <c r="F3" s="162"/>
      <c r="G3" s="162"/>
      <c r="H3" s="162"/>
      <c r="I3" s="162"/>
      <c r="J3" s="162"/>
      <c r="K3" s="162"/>
      <c r="L3" s="162"/>
      <c r="M3" s="162"/>
      <c r="N3" s="162"/>
      <c r="O3" s="162"/>
      <c r="P3" s="162"/>
      <c r="Q3" s="162"/>
      <c r="R3" s="162"/>
      <c r="S3" s="162"/>
      <c r="T3" s="162"/>
      <c r="U3" s="162"/>
      <c r="V3" s="162"/>
      <c r="W3" s="205"/>
      <c r="X3" s="205"/>
      <c r="Y3" s="205"/>
      <c r="Z3" s="205"/>
    </row>
    <row r="4" spans="1:66" ht="20.25" customHeight="1">
      <c r="A4" s="161"/>
      <c r="B4" s="440" t="s">
        <v>17</v>
      </c>
      <c r="C4" s="457"/>
      <c r="D4" s="475"/>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J4" s="440" t="str">
        <f>B4</f>
        <v>Underlying calculations for bespoke performance commitments</v>
      </c>
      <c r="AK4" s="457"/>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row>
    <row r="5" spans="1:66" ht="20.25" customHeight="1" thickBot="1"/>
    <row r="6" spans="1:66" ht="42.75" customHeight="1" thickBot="1">
      <c r="B6" s="50" t="s">
        <v>97</v>
      </c>
      <c r="C6" s="82" t="s">
        <v>100</v>
      </c>
      <c r="D6" s="83" t="s">
        <v>101</v>
      </c>
      <c r="E6" s="82" t="s">
        <v>408</v>
      </c>
      <c r="F6" s="84" t="s">
        <v>105</v>
      </c>
      <c r="G6" s="84" t="s">
        <v>106</v>
      </c>
      <c r="H6" s="84" t="s">
        <v>107</v>
      </c>
      <c r="I6" s="84" t="s">
        <v>108</v>
      </c>
      <c r="J6" s="84" t="s">
        <v>109</v>
      </c>
      <c r="K6" s="84" t="s">
        <v>110</v>
      </c>
      <c r="L6" s="84" t="s">
        <v>111</v>
      </c>
      <c r="M6" s="84" t="s">
        <v>112</v>
      </c>
      <c r="N6" s="84" t="s">
        <v>113</v>
      </c>
      <c r="O6" s="84" t="s">
        <v>114</v>
      </c>
      <c r="P6" s="84" t="s">
        <v>115</v>
      </c>
      <c r="Q6" s="84" t="s">
        <v>116</v>
      </c>
      <c r="R6" s="84" t="s">
        <v>117</v>
      </c>
      <c r="S6" s="84" t="s">
        <v>118</v>
      </c>
      <c r="T6" s="84" t="s">
        <v>119</v>
      </c>
      <c r="U6" s="84" t="s">
        <v>120</v>
      </c>
      <c r="V6" s="84" t="s">
        <v>121</v>
      </c>
      <c r="W6" s="84" t="s">
        <v>122</v>
      </c>
      <c r="X6" s="84" t="s">
        <v>123</v>
      </c>
      <c r="Y6" s="84" t="s">
        <v>124</v>
      </c>
      <c r="Z6" s="84" t="s">
        <v>125</v>
      </c>
      <c r="AA6" s="84" t="s">
        <v>126</v>
      </c>
      <c r="AB6" s="84" t="s">
        <v>127</v>
      </c>
      <c r="AC6" s="51" t="s">
        <v>128</v>
      </c>
      <c r="AD6" s="58"/>
      <c r="AE6" s="49" t="s">
        <v>103</v>
      </c>
      <c r="AF6" s="88"/>
      <c r="AG6" s="49" t="s">
        <v>104</v>
      </c>
      <c r="AH6" s="230"/>
      <c r="AI6" s="58"/>
      <c r="AJ6" s="50" t="s">
        <v>97</v>
      </c>
      <c r="AK6" s="84" t="s">
        <v>100</v>
      </c>
      <c r="AL6" s="84" t="s">
        <v>101</v>
      </c>
      <c r="AM6" s="84" t="s">
        <v>408</v>
      </c>
      <c r="AN6" s="84" t="s">
        <v>105</v>
      </c>
      <c r="AO6" s="84" t="s">
        <v>106</v>
      </c>
      <c r="AP6" s="84" t="s">
        <v>107</v>
      </c>
      <c r="AQ6" s="84" t="s">
        <v>108</v>
      </c>
      <c r="AR6" s="84" t="s">
        <v>109</v>
      </c>
      <c r="AS6" s="84" t="s">
        <v>110</v>
      </c>
      <c r="AT6" s="84" t="s">
        <v>111</v>
      </c>
      <c r="AU6" s="84" t="s">
        <v>112</v>
      </c>
      <c r="AV6" s="84" t="s">
        <v>113</v>
      </c>
      <c r="AW6" s="84" t="s">
        <v>114</v>
      </c>
      <c r="AX6" s="84" t="s">
        <v>115</v>
      </c>
      <c r="AY6" s="84" t="s">
        <v>116</v>
      </c>
      <c r="AZ6" s="84" t="s">
        <v>117</v>
      </c>
      <c r="BA6" s="84" t="s">
        <v>118</v>
      </c>
      <c r="BB6" s="84" t="s">
        <v>119</v>
      </c>
      <c r="BC6" s="84" t="s">
        <v>120</v>
      </c>
      <c r="BD6" s="84" t="s">
        <v>121</v>
      </c>
      <c r="BE6" s="84" t="s">
        <v>122</v>
      </c>
      <c r="BF6" s="84" t="s">
        <v>123</v>
      </c>
      <c r="BG6" s="84" t="s">
        <v>124</v>
      </c>
      <c r="BH6" s="84" t="s">
        <v>125</v>
      </c>
      <c r="BI6" s="84" t="s">
        <v>126</v>
      </c>
      <c r="BJ6" s="84" t="s">
        <v>127</v>
      </c>
      <c r="BK6" s="51" t="s">
        <v>128</v>
      </c>
    </row>
    <row r="7" spans="1:66" ht="20.25" customHeight="1" thickBot="1"/>
    <row r="8" spans="1:66" ht="45.75" customHeight="1" thickBot="1">
      <c r="B8" s="23" t="s">
        <v>130</v>
      </c>
      <c r="AJ8" s="23" t="s">
        <v>130</v>
      </c>
    </row>
    <row r="9" spans="1:66" ht="45.75" customHeight="1">
      <c r="B9" s="39" t="s">
        <v>409</v>
      </c>
      <c r="C9" s="21" t="s">
        <v>410</v>
      </c>
      <c r="D9" s="20">
        <v>2</v>
      </c>
      <c r="E9" s="74"/>
      <c r="F9" s="186"/>
      <c r="G9" s="186"/>
      <c r="H9" s="186"/>
      <c r="I9" s="186"/>
      <c r="J9" s="186"/>
      <c r="K9" s="186"/>
      <c r="L9" s="186"/>
      <c r="M9" s="186"/>
      <c r="N9" s="186"/>
      <c r="O9" s="186"/>
      <c r="P9" s="186"/>
      <c r="Q9" s="186"/>
      <c r="R9" s="186"/>
      <c r="S9" s="186"/>
      <c r="T9" s="186"/>
      <c r="U9" s="186"/>
      <c r="V9" s="186"/>
      <c r="W9" s="186"/>
      <c r="X9" s="186"/>
      <c r="Y9" s="186"/>
      <c r="Z9" s="186"/>
      <c r="AA9" s="186"/>
      <c r="AB9" s="186"/>
      <c r="AC9" s="216"/>
      <c r="AE9" s="6" t="s">
        <v>411</v>
      </c>
      <c r="AG9" s="6"/>
      <c r="AJ9" s="39" t="str">
        <f>B9</f>
        <v>Tonnes CO2e - baseline</v>
      </c>
      <c r="AK9" s="21" t="s">
        <v>410</v>
      </c>
      <c r="AL9" s="20">
        <v>2</v>
      </c>
      <c r="AM9" s="74" t="s">
        <v>412</v>
      </c>
      <c r="AN9" s="186" t="s">
        <v>412</v>
      </c>
      <c r="AO9" s="186" t="s">
        <v>412</v>
      </c>
      <c r="AP9" s="186" t="s">
        <v>412</v>
      </c>
      <c r="AQ9" s="186" t="s">
        <v>412</v>
      </c>
      <c r="AR9" s="186" t="s">
        <v>412</v>
      </c>
      <c r="AS9" s="186" t="s">
        <v>412</v>
      </c>
      <c r="AT9" s="186" t="s">
        <v>412</v>
      </c>
      <c r="AU9" s="186" t="s">
        <v>412</v>
      </c>
      <c r="AV9" s="186" t="s">
        <v>412</v>
      </c>
      <c r="AW9" s="186" t="s">
        <v>412</v>
      </c>
      <c r="AX9" s="186" t="s">
        <v>412</v>
      </c>
      <c r="AY9" s="186" t="s">
        <v>412</v>
      </c>
      <c r="AZ9" s="186" t="s">
        <v>412</v>
      </c>
      <c r="BA9" s="186" t="s">
        <v>412</v>
      </c>
      <c r="BB9" s="186" t="s">
        <v>412</v>
      </c>
      <c r="BC9" s="186" t="s">
        <v>412</v>
      </c>
      <c r="BD9" s="186" t="s">
        <v>412</v>
      </c>
      <c r="BE9" s="186" t="s">
        <v>412</v>
      </c>
      <c r="BF9" s="186" t="s">
        <v>412</v>
      </c>
      <c r="BG9" s="186" t="s">
        <v>412</v>
      </c>
      <c r="BH9" s="186" t="s">
        <v>412</v>
      </c>
      <c r="BI9" s="186" t="s">
        <v>412</v>
      </c>
      <c r="BJ9" s="186" t="s">
        <v>412</v>
      </c>
      <c r="BK9" s="216" t="s">
        <v>412</v>
      </c>
    </row>
    <row r="10" spans="1:66" ht="45.75" customHeight="1">
      <c r="A10" s="259"/>
      <c r="B10" s="41" t="s">
        <v>413</v>
      </c>
      <c r="C10" s="16" t="s">
        <v>410</v>
      </c>
      <c r="D10" s="15">
        <v>2</v>
      </c>
      <c r="E10" s="75"/>
      <c r="F10" s="17"/>
      <c r="G10" s="17"/>
      <c r="H10" s="17"/>
      <c r="I10" s="17"/>
      <c r="J10" s="17"/>
      <c r="K10" s="17"/>
      <c r="L10" s="17"/>
      <c r="M10" s="17"/>
      <c r="N10" s="17"/>
      <c r="O10" s="17"/>
      <c r="P10" s="17"/>
      <c r="Q10" s="17"/>
      <c r="R10" s="17"/>
      <c r="S10" s="17"/>
      <c r="T10" s="181"/>
      <c r="U10" s="181"/>
      <c r="V10" s="181"/>
      <c r="W10" s="181"/>
      <c r="X10" s="181"/>
      <c r="Y10" s="181"/>
      <c r="Z10" s="17"/>
      <c r="AA10" s="17"/>
      <c r="AB10" s="17"/>
      <c r="AC10" s="42"/>
      <c r="AE10" s="53" t="s">
        <v>414</v>
      </c>
      <c r="AG10" s="53"/>
      <c r="AJ10" s="41" t="str">
        <f>B10</f>
        <v>Tonnes CO2e - cumulative baseline for each price control period</v>
      </c>
      <c r="AK10" s="16" t="s">
        <v>410</v>
      </c>
      <c r="AL10" s="15">
        <v>2</v>
      </c>
      <c r="AM10" s="75" t="s">
        <v>415</v>
      </c>
      <c r="AN10" s="17" t="s">
        <v>415</v>
      </c>
      <c r="AO10" s="17" t="s">
        <v>415</v>
      </c>
      <c r="AP10" s="17" t="s">
        <v>415</v>
      </c>
      <c r="AQ10" s="17" t="s">
        <v>415</v>
      </c>
      <c r="AR10" s="17" t="s">
        <v>415</v>
      </c>
      <c r="AS10" s="17" t="s">
        <v>415</v>
      </c>
      <c r="AT10" s="17" t="s">
        <v>415</v>
      </c>
      <c r="AU10" s="17" t="s">
        <v>415</v>
      </c>
      <c r="AV10" s="17" t="s">
        <v>415</v>
      </c>
      <c r="AW10" s="17" t="s">
        <v>415</v>
      </c>
      <c r="AX10" s="17" t="s">
        <v>415</v>
      </c>
      <c r="AY10" s="17" t="s">
        <v>415</v>
      </c>
      <c r="AZ10" s="17" t="s">
        <v>415</v>
      </c>
      <c r="BA10" s="17" t="s">
        <v>415</v>
      </c>
      <c r="BB10" s="181" t="s">
        <v>415</v>
      </c>
      <c r="BC10" s="181" t="s">
        <v>415</v>
      </c>
      <c r="BD10" s="181" t="s">
        <v>415</v>
      </c>
      <c r="BE10" s="181" t="s">
        <v>415</v>
      </c>
      <c r="BF10" s="181" t="s">
        <v>415</v>
      </c>
      <c r="BG10" s="181" t="s">
        <v>415</v>
      </c>
      <c r="BH10" s="17" t="s">
        <v>415</v>
      </c>
      <c r="BI10" s="17" t="s">
        <v>415</v>
      </c>
      <c r="BJ10" s="17" t="s">
        <v>415</v>
      </c>
      <c r="BK10" s="42" t="s">
        <v>415</v>
      </c>
    </row>
    <row r="11" spans="1:66" ht="45.75" customHeight="1">
      <c r="B11" s="180" t="s">
        <v>416</v>
      </c>
      <c r="C11" s="217" t="s">
        <v>410</v>
      </c>
      <c r="D11" s="218">
        <v>2</v>
      </c>
      <c r="E11" s="219"/>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215"/>
      <c r="AE11" s="53" t="s">
        <v>417</v>
      </c>
      <c r="AG11" s="53"/>
      <c r="AJ11" s="41" t="str">
        <f>B11</f>
        <v>Tonnes CO2e</v>
      </c>
      <c r="AK11" s="16" t="s">
        <v>410</v>
      </c>
      <c r="AL11" s="15">
        <v>2</v>
      </c>
      <c r="AM11" s="219" t="s">
        <v>418</v>
      </c>
      <c r="AN11" s="181" t="s">
        <v>418</v>
      </c>
      <c r="AO11" s="181" t="s">
        <v>418</v>
      </c>
      <c r="AP11" s="181" t="s">
        <v>418</v>
      </c>
      <c r="AQ11" s="181" t="s">
        <v>418</v>
      </c>
      <c r="AR11" s="181" t="s">
        <v>418</v>
      </c>
      <c r="AS11" s="181" t="s">
        <v>418</v>
      </c>
      <c r="AT11" s="181" t="s">
        <v>418</v>
      </c>
      <c r="AU11" s="181" t="s">
        <v>418</v>
      </c>
      <c r="AV11" s="181" t="s">
        <v>418</v>
      </c>
      <c r="AW11" s="181" t="s">
        <v>418</v>
      </c>
      <c r="AX11" s="181" t="s">
        <v>418</v>
      </c>
      <c r="AY11" s="181" t="s">
        <v>418</v>
      </c>
      <c r="AZ11" s="181" t="s">
        <v>418</v>
      </c>
      <c r="BA11" s="181" t="s">
        <v>418</v>
      </c>
      <c r="BB11" s="181" t="s">
        <v>418</v>
      </c>
      <c r="BC11" s="181" t="s">
        <v>418</v>
      </c>
      <c r="BD11" s="181" t="s">
        <v>418</v>
      </c>
      <c r="BE11" s="181" t="s">
        <v>418</v>
      </c>
      <c r="BF11" s="181" t="s">
        <v>418</v>
      </c>
      <c r="BG11" s="181" t="s">
        <v>418</v>
      </c>
      <c r="BH11" s="181" t="s">
        <v>418</v>
      </c>
      <c r="BI11" s="181" t="s">
        <v>418</v>
      </c>
      <c r="BJ11" s="181" t="s">
        <v>418</v>
      </c>
      <c r="BK11" s="215" t="s">
        <v>418</v>
      </c>
    </row>
    <row r="12" spans="1:66" ht="45.75" customHeight="1">
      <c r="A12" s="259"/>
      <c r="B12" s="180" t="s">
        <v>419</v>
      </c>
      <c r="C12" s="217" t="s">
        <v>410</v>
      </c>
      <c r="D12" s="218">
        <v>2</v>
      </c>
      <c r="E12" s="219"/>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215"/>
      <c r="AE12" s="53" t="s">
        <v>420</v>
      </c>
      <c r="AG12" s="53"/>
      <c r="AJ12" s="41" t="str">
        <f>B12</f>
        <v xml:space="preserve">Cumulative tonnes CO2e for each price control period  </v>
      </c>
      <c r="AK12" s="16" t="s">
        <v>410</v>
      </c>
      <c r="AL12" s="15">
        <v>2</v>
      </c>
      <c r="AM12" s="219" t="s">
        <v>421</v>
      </c>
      <c r="AN12" s="181" t="s">
        <v>421</v>
      </c>
      <c r="AO12" s="181" t="s">
        <v>421</v>
      </c>
      <c r="AP12" s="181" t="s">
        <v>421</v>
      </c>
      <c r="AQ12" s="181" t="s">
        <v>421</v>
      </c>
      <c r="AR12" s="181" t="s">
        <v>421</v>
      </c>
      <c r="AS12" s="181" t="s">
        <v>421</v>
      </c>
      <c r="AT12" s="181" t="s">
        <v>421</v>
      </c>
      <c r="AU12" s="181" t="s">
        <v>421</v>
      </c>
      <c r="AV12" s="181" t="s">
        <v>421</v>
      </c>
      <c r="AW12" s="181" t="s">
        <v>421</v>
      </c>
      <c r="AX12" s="181" t="s">
        <v>421</v>
      </c>
      <c r="AY12" s="181" t="s">
        <v>421</v>
      </c>
      <c r="AZ12" s="181" t="s">
        <v>421</v>
      </c>
      <c r="BA12" s="181" t="s">
        <v>421</v>
      </c>
      <c r="BB12" s="181" t="s">
        <v>421</v>
      </c>
      <c r="BC12" s="181" t="s">
        <v>421</v>
      </c>
      <c r="BD12" s="181" t="s">
        <v>421</v>
      </c>
      <c r="BE12" s="181" t="s">
        <v>421</v>
      </c>
      <c r="BF12" s="181" t="s">
        <v>421</v>
      </c>
      <c r="BG12" s="181" t="s">
        <v>421</v>
      </c>
      <c r="BH12" s="181" t="s">
        <v>421</v>
      </c>
      <c r="BI12" s="181" t="s">
        <v>421</v>
      </c>
      <c r="BJ12" s="181" t="s">
        <v>421</v>
      </c>
      <c r="BK12" s="215" t="s">
        <v>421</v>
      </c>
    </row>
    <row r="13" spans="1:66" ht="45.75" customHeight="1" thickBot="1">
      <c r="B13" s="43" t="s">
        <v>422</v>
      </c>
      <c r="C13" s="12" t="s">
        <v>132</v>
      </c>
      <c r="D13" s="12">
        <v>2</v>
      </c>
      <c r="E13" s="76"/>
      <c r="F13" s="280" t="e">
        <f>(F12-F10)/F10</f>
        <v>#DIV/0!</v>
      </c>
      <c r="G13" s="280" t="e">
        <f t="shared" ref="G13:AC13" si="0">(G12-G10)/G10</f>
        <v>#DIV/0!</v>
      </c>
      <c r="H13" s="280" t="e">
        <f t="shared" si="0"/>
        <v>#DIV/0!</v>
      </c>
      <c r="I13" s="280" t="e">
        <f t="shared" si="0"/>
        <v>#DIV/0!</v>
      </c>
      <c r="J13" s="280" t="e">
        <f t="shared" si="0"/>
        <v>#DIV/0!</v>
      </c>
      <c r="K13" s="280" t="e">
        <f t="shared" si="0"/>
        <v>#DIV/0!</v>
      </c>
      <c r="L13" s="280" t="e">
        <f t="shared" si="0"/>
        <v>#DIV/0!</v>
      </c>
      <c r="M13" s="280" t="e">
        <f t="shared" si="0"/>
        <v>#DIV/0!</v>
      </c>
      <c r="N13" s="280" t="e">
        <f t="shared" si="0"/>
        <v>#DIV/0!</v>
      </c>
      <c r="O13" s="280" t="e">
        <f t="shared" si="0"/>
        <v>#DIV/0!</v>
      </c>
      <c r="P13" s="280" t="e">
        <f t="shared" si="0"/>
        <v>#DIV/0!</v>
      </c>
      <c r="Q13" s="280" t="e">
        <f t="shared" si="0"/>
        <v>#DIV/0!</v>
      </c>
      <c r="R13" s="280" t="e">
        <f t="shared" si="0"/>
        <v>#DIV/0!</v>
      </c>
      <c r="S13" s="280" t="e">
        <f t="shared" si="0"/>
        <v>#DIV/0!</v>
      </c>
      <c r="T13" s="280" t="e">
        <f t="shared" si="0"/>
        <v>#DIV/0!</v>
      </c>
      <c r="U13" s="280" t="e">
        <f t="shared" si="0"/>
        <v>#DIV/0!</v>
      </c>
      <c r="V13" s="280" t="e">
        <f t="shared" si="0"/>
        <v>#DIV/0!</v>
      </c>
      <c r="W13" s="280" t="e">
        <f t="shared" si="0"/>
        <v>#DIV/0!</v>
      </c>
      <c r="X13" s="280" t="e">
        <f t="shared" si="0"/>
        <v>#DIV/0!</v>
      </c>
      <c r="Y13" s="280" t="e">
        <f t="shared" si="0"/>
        <v>#DIV/0!</v>
      </c>
      <c r="Z13" s="280" t="e">
        <f t="shared" si="0"/>
        <v>#DIV/0!</v>
      </c>
      <c r="AA13" s="280" t="e">
        <f t="shared" si="0"/>
        <v>#DIV/0!</v>
      </c>
      <c r="AB13" s="280" t="e">
        <f t="shared" si="0"/>
        <v>#DIV/0!</v>
      </c>
      <c r="AC13" s="297" t="e">
        <f t="shared" si="0"/>
        <v>#DIV/0!</v>
      </c>
      <c r="AE13" s="18" t="s">
        <v>423</v>
      </c>
      <c r="AG13" s="18"/>
      <c r="AJ13" s="43" t="str">
        <f>B13</f>
        <v>Reduction % from baseline</v>
      </c>
      <c r="AK13" s="12" t="s">
        <v>132</v>
      </c>
      <c r="AL13" s="12">
        <v>2</v>
      </c>
      <c r="AM13" s="76" t="s">
        <v>424</v>
      </c>
      <c r="AN13" s="280" t="s">
        <v>424</v>
      </c>
      <c r="AO13" s="280" t="s">
        <v>424</v>
      </c>
      <c r="AP13" s="280" t="s">
        <v>424</v>
      </c>
      <c r="AQ13" s="280" t="s">
        <v>424</v>
      </c>
      <c r="AR13" s="280" t="s">
        <v>424</v>
      </c>
      <c r="AS13" s="280" t="s">
        <v>424</v>
      </c>
      <c r="AT13" s="280" t="s">
        <v>424</v>
      </c>
      <c r="AU13" s="280" t="s">
        <v>424</v>
      </c>
      <c r="AV13" s="280" t="s">
        <v>424</v>
      </c>
      <c r="AW13" s="280" t="s">
        <v>424</v>
      </c>
      <c r="AX13" s="280" t="s">
        <v>424</v>
      </c>
      <c r="AY13" s="280" t="s">
        <v>424</v>
      </c>
      <c r="AZ13" s="280" t="s">
        <v>424</v>
      </c>
      <c r="BA13" s="280" t="s">
        <v>424</v>
      </c>
      <c r="BB13" s="280" t="s">
        <v>424</v>
      </c>
      <c r="BC13" s="280" t="s">
        <v>424</v>
      </c>
      <c r="BD13" s="280" t="s">
        <v>424</v>
      </c>
      <c r="BE13" s="280" t="s">
        <v>424</v>
      </c>
      <c r="BF13" s="280" t="s">
        <v>424</v>
      </c>
      <c r="BG13" s="280" t="s">
        <v>424</v>
      </c>
      <c r="BH13" s="280" t="s">
        <v>424</v>
      </c>
      <c r="BI13" s="280" t="s">
        <v>424</v>
      </c>
      <c r="BJ13" s="280" t="s">
        <v>424</v>
      </c>
      <c r="BK13" s="297" t="s">
        <v>424</v>
      </c>
    </row>
    <row r="14" spans="1:66" ht="45.75" customHeight="1" thickBot="1">
      <c r="AE14" s="208"/>
      <c r="AG14" s="208"/>
      <c r="AJ14" s="227"/>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row>
    <row r="15" spans="1:66" ht="45.75" customHeight="1" thickBot="1">
      <c r="B15" s="23" t="s">
        <v>134</v>
      </c>
      <c r="AJ15" s="23" t="s">
        <v>134</v>
      </c>
      <c r="AL15" s="255"/>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row>
    <row r="16" spans="1:66" ht="45.75" customHeight="1">
      <c r="A16" s="258"/>
      <c r="B16" s="39" t="s">
        <v>425</v>
      </c>
      <c r="C16" s="21" t="s">
        <v>426</v>
      </c>
      <c r="D16" s="20">
        <v>2</v>
      </c>
      <c r="E16" s="74"/>
      <c r="F16" s="22"/>
      <c r="G16" s="22"/>
      <c r="H16" s="22"/>
      <c r="I16" s="22"/>
      <c r="J16" s="22"/>
      <c r="K16" s="22"/>
      <c r="L16" s="22"/>
      <c r="M16" s="22"/>
      <c r="N16" s="22"/>
      <c r="O16" s="22"/>
      <c r="P16" s="22"/>
      <c r="Q16" s="22"/>
      <c r="R16" s="22"/>
      <c r="S16" s="22"/>
      <c r="T16" s="22"/>
      <c r="U16" s="22"/>
      <c r="V16" s="22"/>
      <c r="W16" s="22"/>
      <c r="X16" s="22"/>
      <c r="Y16" s="22"/>
      <c r="Z16" s="22"/>
      <c r="AA16" s="22"/>
      <c r="AB16" s="22"/>
      <c r="AC16" s="40"/>
      <c r="AE16" s="6" t="s">
        <v>427</v>
      </c>
      <c r="AG16" s="6"/>
      <c r="AJ16" s="39" t="s">
        <v>425</v>
      </c>
      <c r="AK16" s="21" t="s">
        <v>426</v>
      </c>
      <c r="AL16" s="20">
        <v>2</v>
      </c>
      <c r="AM16" s="74" t="s">
        <v>428</v>
      </c>
      <c r="AN16" s="22" t="s">
        <v>428</v>
      </c>
      <c r="AO16" s="22" t="s">
        <v>428</v>
      </c>
      <c r="AP16" s="22" t="s">
        <v>428</v>
      </c>
      <c r="AQ16" s="22" t="s">
        <v>428</v>
      </c>
      <c r="AR16" s="22" t="s">
        <v>428</v>
      </c>
      <c r="AS16" s="22" t="s">
        <v>428</v>
      </c>
      <c r="AT16" s="22" t="s">
        <v>428</v>
      </c>
      <c r="AU16" s="22" t="s">
        <v>428</v>
      </c>
      <c r="AV16" s="22" t="s">
        <v>428</v>
      </c>
      <c r="AW16" s="22" t="s">
        <v>428</v>
      </c>
      <c r="AX16" s="22" t="s">
        <v>428</v>
      </c>
      <c r="AY16" s="22" t="s">
        <v>428</v>
      </c>
      <c r="AZ16" s="22" t="s">
        <v>428</v>
      </c>
      <c r="BA16" s="22" t="s">
        <v>428</v>
      </c>
      <c r="BB16" s="22" t="s">
        <v>428</v>
      </c>
      <c r="BC16" s="22" t="s">
        <v>428</v>
      </c>
      <c r="BD16" s="22" t="s">
        <v>428</v>
      </c>
      <c r="BE16" s="22" t="s">
        <v>428</v>
      </c>
      <c r="BF16" s="22" t="s">
        <v>428</v>
      </c>
      <c r="BG16" s="22" t="s">
        <v>428</v>
      </c>
      <c r="BH16" s="22" t="s">
        <v>428</v>
      </c>
      <c r="BI16" s="22" t="s">
        <v>428</v>
      </c>
      <c r="BJ16" s="22" t="s">
        <v>428</v>
      </c>
      <c r="BK16" s="40" t="s">
        <v>428</v>
      </c>
    </row>
    <row r="17" spans="1:67" ht="45.75" customHeight="1">
      <c r="A17" s="258"/>
      <c r="B17" s="41" t="s">
        <v>416</v>
      </c>
      <c r="C17" s="16" t="s">
        <v>410</v>
      </c>
      <c r="D17" s="15">
        <v>2</v>
      </c>
      <c r="E17" s="75"/>
      <c r="F17" s="17"/>
      <c r="G17" s="17"/>
      <c r="H17" s="17"/>
      <c r="I17" s="17"/>
      <c r="J17" s="17"/>
      <c r="K17" s="17"/>
      <c r="L17" s="17"/>
      <c r="M17" s="17"/>
      <c r="N17" s="17"/>
      <c r="O17" s="17"/>
      <c r="P17" s="17"/>
      <c r="Q17" s="17"/>
      <c r="R17" s="17"/>
      <c r="S17" s="17"/>
      <c r="T17" s="17"/>
      <c r="U17" s="17"/>
      <c r="V17" s="17"/>
      <c r="W17" s="17"/>
      <c r="X17" s="17"/>
      <c r="Y17" s="17"/>
      <c r="Z17" s="17"/>
      <c r="AA17" s="17"/>
      <c r="AB17" s="17"/>
      <c r="AC17" s="42"/>
      <c r="AE17" s="53" t="s">
        <v>429</v>
      </c>
      <c r="AG17" s="53"/>
      <c r="AJ17" s="41" t="s">
        <v>416</v>
      </c>
      <c r="AK17" s="16" t="s">
        <v>410</v>
      </c>
      <c r="AL17" s="15">
        <v>2</v>
      </c>
      <c r="AM17" s="75" t="s">
        <v>430</v>
      </c>
      <c r="AN17" s="17" t="s">
        <v>430</v>
      </c>
      <c r="AO17" s="17" t="s">
        <v>430</v>
      </c>
      <c r="AP17" s="17" t="s">
        <v>430</v>
      </c>
      <c r="AQ17" s="17" t="s">
        <v>430</v>
      </c>
      <c r="AR17" s="17" t="s">
        <v>430</v>
      </c>
      <c r="AS17" s="17" t="s">
        <v>430</v>
      </c>
      <c r="AT17" s="17" t="s">
        <v>430</v>
      </c>
      <c r="AU17" s="17" t="s">
        <v>430</v>
      </c>
      <c r="AV17" s="17" t="s">
        <v>430</v>
      </c>
      <c r="AW17" s="17" t="s">
        <v>430</v>
      </c>
      <c r="AX17" s="17" t="s">
        <v>430</v>
      </c>
      <c r="AY17" s="17" t="s">
        <v>430</v>
      </c>
      <c r="AZ17" s="17" t="s">
        <v>430</v>
      </c>
      <c r="BA17" s="17" t="s">
        <v>430</v>
      </c>
      <c r="BB17" s="17" t="s">
        <v>430</v>
      </c>
      <c r="BC17" s="17" t="s">
        <v>430</v>
      </c>
      <c r="BD17" s="17" t="s">
        <v>430</v>
      </c>
      <c r="BE17" s="17" t="s">
        <v>430</v>
      </c>
      <c r="BF17" s="17" t="s">
        <v>430</v>
      </c>
      <c r="BG17" s="17" t="s">
        <v>430</v>
      </c>
      <c r="BH17" s="17" t="s">
        <v>430</v>
      </c>
      <c r="BI17" s="17" t="s">
        <v>430</v>
      </c>
      <c r="BJ17" s="17" t="s">
        <v>430</v>
      </c>
      <c r="BK17" s="42" t="s">
        <v>430</v>
      </c>
    </row>
    <row r="18" spans="1:67" ht="45.75" customHeight="1">
      <c r="A18" s="258"/>
      <c r="B18" s="41" t="s">
        <v>431</v>
      </c>
      <c r="C18" s="16" t="s">
        <v>432</v>
      </c>
      <c r="D18" s="15">
        <v>2</v>
      </c>
      <c r="E18" s="368" t="e">
        <f>P18</f>
        <v>#DIV/0!</v>
      </c>
      <c r="F18" s="37" t="e">
        <f>F17/F16</f>
        <v>#DIV/0!</v>
      </c>
      <c r="G18" s="37" t="e">
        <f t="shared" ref="G18:AB18" si="1">G17/G16</f>
        <v>#DIV/0!</v>
      </c>
      <c r="H18" s="37" t="e">
        <f t="shared" si="1"/>
        <v>#DIV/0!</v>
      </c>
      <c r="I18" s="37" t="e">
        <f t="shared" si="1"/>
        <v>#DIV/0!</v>
      </c>
      <c r="J18" s="37" t="e">
        <f t="shared" si="1"/>
        <v>#DIV/0!</v>
      </c>
      <c r="K18" s="37" t="e">
        <f t="shared" si="1"/>
        <v>#DIV/0!</v>
      </c>
      <c r="L18" s="37" t="e">
        <f t="shared" si="1"/>
        <v>#DIV/0!</v>
      </c>
      <c r="M18" s="37" t="e">
        <f t="shared" si="1"/>
        <v>#DIV/0!</v>
      </c>
      <c r="N18" s="37" t="e">
        <f t="shared" si="1"/>
        <v>#DIV/0!</v>
      </c>
      <c r="O18" s="37" t="e">
        <f t="shared" si="1"/>
        <v>#DIV/0!</v>
      </c>
      <c r="P18" s="37" t="e">
        <f t="shared" si="1"/>
        <v>#DIV/0!</v>
      </c>
      <c r="Q18" s="37" t="e">
        <f t="shared" si="1"/>
        <v>#DIV/0!</v>
      </c>
      <c r="R18" s="37" t="e">
        <f t="shared" si="1"/>
        <v>#DIV/0!</v>
      </c>
      <c r="S18" s="37" t="e">
        <f t="shared" si="1"/>
        <v>#DIV/0!</v>
      </c>
      <c r="T18" s="37" t="e">
        <f t="shared" si="1"/>
        <v>#DIV/0!</v>
      </c>
      <c r="U18" s="37" t="e">
        <f t="shared" si="1"/>
        <v>#DIV/0!</v>
      </c>
      <c r="V18" s="37" t="e">
        <f t="shared" si="1"/>
        <v>#DIV/0!</v>
      </c>
      <c r="W18" s="37" t="e">
        <f t="shared" si="1"/>
        <v>#DIV/0!</v>
      </c>
      <c r="X18" s="37" t="e">
        <f t="shared" si="1"/>
        <v>#DIV/0!</v>
      </c>
      <c r="Y18" s="37" t="e">
        <f t="shared" si="1"/>
        <v>#DIV/0!</v>
      </c>
      <c r="Z18" s="37" t="e">
        <f t="shared" si="1"/>
        <v>#DIV/0!</v>
      </c>
      <c r="AA18" s="37" t="e">
        <f t="shared" si="1"/>
        <v>#DIV/0!</v>
      </c>
      <c r="AB18" s="37" t="e">
        <f t="shared" si="1"/>
        <v>#DIV/0!</v>
      </c>
      <c r="AC18" s="37" t="e">
        <f>AC17/AC16</f>
        <v>#DIV/0!</v>
      </c>
      <c r="AE18" s="53" t="s">
        <v>433</v>
      </c>
      <c r="AG18" s="53"/>
      <c r="AJ18" s="41" t="s">
        <v>431</v>
      </c>
      <c r="AK18" s="16" t="s">
        <v>432</v>
      </c>
      <c r="AL18" s="15">
        <v>2</v>
      </c>
      <c r="AM18" s="368" t="s">
        <v>434</v>
      </c>
      <c r="AN18" s="37" t="s">
        <v>434</v>
      </c>
      <c r="AO18" s="37" t="s">
        <v>434</v>
      </c>
      <c r="AP18" s="37" t="s">
        <v>434</v>
      </c>
      <c r="AQ18" s="37" t="s">
        <v>434</v>
      </c>
      <c r="AR18" s="37" t="s">
        <v>434</v>
      </c>
      <c r="AS18" s="37" t="s">
        <v>434</v>
      </c>
      <c r="AT18" s="37" t="s">
        <v>434</v>
      </c>
      <c r="AU18" s="37" t="s">
        <v>434</v>
      </c>
      <c r="AV18" s="37" t="s">
        <v>434</v>
      </c>
      <c r="AW18" s="37" t="s">
        <v>434</v>
      </c>
      <c r="AX18" s="37" t="s">
        <v>434</v>
      </c>
      <c r="AY18" s="37" t="s">
        <v>434</v>
      </c>
      <c r="AZ18" s="37" t="s">
        <v>434</v>
      </c>
      <c r="BA18" s="37" t="s">
        <v>434</v>
      </c>
      <c r="BB18" s="37" t="s">
        <v>434</v>
      </c>
      <c r="BC18" s="37" t="s">
        <v>434</v>
      </c>
      <c r="BD18" s="37" t="s">
        <v>434</v>
      </c>
      <c r="BE18" s="37" t="s">
        <v>434</v>
      </c>
      <c r="BF18" s="37" t="s">
        <v>434</v>
      </c>
      <c r="BG18" s="37" t="s">
        <v>434</v>
      </c>
      <c r="BH18" s="37" t="s">
        <v>434</v>
      </c>
      <c r="BI18" s="37" t="s">
        <v>434</v>
      </c>
      <c r="BJ18" s="37" t="s">
        <v>434</v>
      </c>
      <c r="BK18" s="37" t="s">
        <v>434</v>
      </c>
    </row>
    <row r="19" spans="1:67" ht="45.75" customHeight="1" thickBot="1">
      <c r="A19" s="258"/>
      <c r="B19" s="43" t="s">
        <v>422</v>
      </c>
      <c r="C19" s="13" t="s">
        <v>132</v>
      </c>
      <c r="D19" s="12">
        <v>2</v>
      </c>
      <c r="E19" s="76"/>
      <c r="F19" s="280" t="e">
        <f>($E$18-F18)/F18</f>
        <v>#DIV/0!</v>
      </c>
      <c r="G19" s="280" t="e">
        <f t="shared" ref="G19:AB19" si="2">($E$18-G18)/G18</f>
        <v>#DIV/0!</v>
      </c>
      <c r="H19" s="280" t="e">
        <f t="shared" si="2"/>
        <v>#DIV/0!</v>
      </c>
      <c r="I19" s="280" t="e">
        <f t="shared" si="2"/>
        <v>#DIV/0!</v>
      </c>
      <c r="J19" s="280" t="e">
        <f t="shared" si="2"/>
        <v>#DIV/0!</v>
      </c>
      <c r="K19" s="280" t="e">
        <f t="shared" si="2"/>
        <v>#DIV/0!</v>
      </c>
      <c r="L19" s="280" t="e">
        <f t="shared" si="2"/>
        <v>#DIV/0!</v>
      </c>
      <c r="M19" s="280" t="e">
        <f t="shared" si="2"/>
        <v>#DIV/0!</v>
      </c>
      <c r="N19" s="280" t="e">
        <f t="shared" si="2"/>
        <v>#DIV/0!</v>
      </c>
      <c r="O19" s="280" t="e">
        <f t="shared" si="2"/>
        <v>#DIV/0!</v>
      </c>
      <c r="P19" s="280" t="e">
        <f t="shared" si="2"/>
        <v>#DIV/0!</v>
      </c>
      <c r="Q19" s="280" t="e">
        <f t="shared" si="2"/>
        <v>#DIV/0!</v>
      </c>
      <c r="R19" s="280" t="e">
        <f t="shared" si="2"/>
        <v>#DIV/0!</v>
      </c>
      <c r="S19" s="280" t="e">
        <f t="shared" si="2"/>
        <v>#DIV/0!</v>
      </c>
      <c r="T19" s="280" t="e">
        <f t="shared" si="2"/>
        <v>#DIV/0!</v>
      </c>
      <c r="U19" s="280" t="e">
        <f t="shared" si="2"/>
        <v>#DIV/0!</v>
      </c>
      <c r="V19" s="280" t="e">
        <f t="shared" si="2"/>
        <v>#DIV/0!</v>
      </c>
      <c r="W19" s="280" t="e">
        <f t="shared" si="2"/>
        <v>#DIV/0!</v>
      </c>
      <c r="X19" s="280" t="e">
        <f t="shared" si="2"/>
        <v>#DIV/0!</v>
      </c>
      <c r="Y19" s="280" t="e">
        <f t="shared" si="2"/>
        <v>#DIV/0!</v>
      </c>
      <c r="Z19" s="280" t="e">
        <f t="shared" si="2"/>
        <v>#DIV/0!</v>
      </c>
      <c r="AA19" s="280" t="e">
        <f t="shared" si="2"/>
        <v>#DIV/0!</v>
      </c>
      <c r="AB19" s="280" t="e">
        <f t="shared" si="2"/>
        <v>#DIV/0!</v>
      </c>
      <c r="AC19" s="280" t="e">
        <f>($E$18-AC18)/AC18</f>
        <v>#DIV/0!</v>
      </c>
      <c r="AE19" s="18" t="s">
        <v>435</v>
      </c>
      <c r="AG19" s="18"/>
      <c r="AJ19" s="43" t="s">
        <v>422</v>
      </c>
      <c r="AK19" s="13" t="s">
        <v>132</v>
      </c>
      <c r="AL19" s="12">
        <v>2</v>
      </c>
      <c r="AM19" s="76" t="s">
        <v>436</v>
      </c>
      <c r="AN19" s="280" t="s">
        <v>436</v>
      </c>
      <c r="AO19" s="280" t="s">
        <v>436</v>
      </c>
      <c r="AP19" s="280" t="s">
        <v>436</v>
      </c>
      <c r="AQ19" s="280" t="s">
        <v>436</v>
      </c>
      <c r="AR19" s="280" t="s">
        <v>436</v>
      </c>
      <c r="AS19" s="280" t="s">
        <v>436</v>
      </c>
      <c r="AT19" s="280" t="s">
        <v>436</v>
      </c>
      <c r="AU19" s="280" t="s">
        <v>436</v>
      </c>
      <c r="AV19" s="280" t="s">
        <v>436</v>
      </c>
      <c r="AW19" s="280" t="s">
        <v>436</v>
      </c>
      <c r="AX19" s="280" t="s">
        <v>436</v>
      </c>
      <c r="AY19" s="280" t="s">
        <v>436</v>
      </c>
      <c r="AZ19" s="280" t="s">
        <v>436</v>
      </c>
      <c r="BA19" s="280" t="s">
        <v>436</v>
      </c>
      <c r="BB19" s="280" t="s">
        <v>436</v>
      </c>
      <c r="BC19" s="280" t="s">
        <v>436</v>
      </c>
      <c r="BD19" s="280" t="s">
        <v>436</v>
      </c>
      <c r="BE19" s="280" t="s">
        <v>436</v>
      </c>
      <c r="BF19" s="280" t="s">
        <v>436</v>
      </c>
      <c r="BG19" s="280" t="s">
        <v>436</v>
      </c>
      <c r="BH19" s="280" t="s">
        <v>436</v>
      </c>
      <c r="BI19" s="280" t="s">
        <v>436</v>
      </c>
      <c r="BJ19" s="280" t="s">
        <v>436</v>
      </c>
      <c r="BK19" s="280" t="s">
        <v>436</v>
      </c>
    </row>
    <row r="20" spans="1:67" ht="45.75" customHeight="1" thickBot="1">
      <c r="AE20" s="208"/>
      <c r="AG20" s="208"/>
      <c r="AJ20" s="227"/>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row>
    <row r="21" spans="1:67" ht="45.75" customHeight="1" thickBot="1">
      <c r="B21" s="23" t="s">
        <v>137</v>
      </c>
      <c r="AJ21" s="23" t="s">
        <v>137</v>
      </c>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row>
    <row r="22" spans="1:67" ht="45.75" customHeight="1">
      <c r="B22" s="287" t="s">
        <v>437</v>
      </c>
      <c r="C22" s="21" t="s">
        <v>410</v>
      </c>
      <c r="D22" s="20">
        <v>2</v>
      </c>
      <c r="E22" s="74"/>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216"/>
      <c r="AE22" s="6" t="s">
        <v>438</v>
      </c>
      <c r="AG22" s="6"/>
      <c r="AJ22" s="287" t="s">
        <v>437</v>
      </c>
      <c r="AK22" s="21" t="s">
        <v>410</v>
      </c>
      <c r="AL22" s="20">
        <v>2</v>
      </c>
      <c r="AM22" s="74" t="s">
        <v>439</v>
      </c>
      <c r="AN22" s="186" t="s">
        <v>439</v>
      </c>
      <c r="AO22" s="186" t="s">
        <v>439</v>
      </c>
      <c r="AP22" s="186" t="s">
        <v>439</v>
      </c>
      <c r="AQ22" s="186" t="s">
        <v>439</v>
      </c>
      <c r="AR22" s="186" t="s">
        <v>439</v>
      </c>
      <c r="AS22" s="186" t="s">
        <v>439</v>
      </c>
      <c r="AT22" s="186" t="s">
        <v>439</v>
      </c>
      <c r="AU22" s="186" t="s">
        <v>439</v>
      </c>
      <c r="AV22" s="186" t="s">
        <v>439</v>
      </c>
      <c r="AW22" s="186" t="s">
        <v>439</v>
      </c>
      <c r="AX22" s="186" t="s">
        <v>439</v>
      </c>
      <c r="AY22" s="186" t="s">
        <v>439</v>
      </c>
      <c r="AZ22" s="186" t="s">
        <v>439</v>
      </c>
      <c r="BA22" s="186" t="s">
        <v>439</v>
      </c>
      <c r="BB22" s="186" t="s">
        <v>439</v>
      </c>
      <c r="BC22" s="186" t="s">
        <v>439</v>
      </c>
      <c r="BD22" s="186" t="s">
        <v>439</v>
      </c>
      <c r="BE22" s="186" t="s">
        <v>439</v>
      </c>
      <c r="BF22" s="186" t="s">
        <v>439</v>
      </c>
      <c r="BG22" s="186" t="s">
        <v>439</v>
      </c>
      <c r="BH22" s="186" t="s">
        <v>439</v>
      </c>
      <c r="BI22" s="186" t="s">
        <v>439</v>
      </c>
      <c r="BJ22" s="186" t="s">
        <v>439</v>
      </c>
      <c r="BK22" s="216" t="s">
        <v>439</v>
      </c>
    </row>
    <row r="23" spans="1:67" ht="45.75" customHeight="1">
      <c r="B23" s="288" t="s">
        <v>440</v>
      </c>
      <c r="C23" s="282" t="s">
        <v>410</v>
      </c>
      <c r="D23" s="283">
        <v>2</v>
      </c>
      <c r="E23" s="284"/>
      <c r="F23" s="281"/>
      <c r="G23" s="281"/>
      <c r="H23" s="285"/>
      <c r="I23" s="285"/>
      <c r="J23" s="285"/>
      <c r="K23" s="285"/>
      <c r="L23" s="285"/>
      <c r="M23" s="285"/>
      <c r="N23" s="285"/>
      <c r="O23" s="285"/>
      <c r="P23" s="285"/>
      <c r="Q23" s="285"/>
      <c r="R23" s="285"/>
      <c r="S23" s="285"/>
      <c r="T23" s="285"/>
      <c r="U23" s="285"/>
      <c r="V23" s="285"/>
      <c r="W23" s="285"/>
      <c r="X23" s="285"/>
      <c r="Y23" s="285"/>
      <c r="Z23" s="285"/>
      <c r="AA23" s="285"/>
      <c r="AB23" s="285"/>
      <c r="AC23" s="286"/>
      <c r="AE23" s="53" t="s">
        <v>441</v>
      </c>
      <c r="AG23" s="53"/>
      <c r="AJ23" s="288" t="s">
        <v>440</v>
      </c>
      <c r="AK23" s="282" t="s">
        <v>410</v>
      </c>
      <c r="AL23" s="283">
        <v>2</v>
      </c>
      <c r="AM23" s="284" t="s">
        <v>442</v>
      </c>
      <c r="AN23" s="281" t="s">
        <v>442</v>
      </c>
      <c r="AO23" s="281" t="s">
        <v>442</v>
      </c>
      <c r="AP23" s="285" t="s">
        <v>442</v>
      </c>
      <c r="AQ23" s="285" t="s">
        <v>442</v>
      </c>
      <c r="AR23" s="285" t="s">
        <v>442</v>
      </c>
      <c r="AS23" s="285" t="s">
        <v>442</v>
      </c>
      <c r="AT23" s="285" t="s">
        <v>442</v>
      </c>
      <c r="AU23" s="285" t="s">
        <v>442</v>
      </c>
      <c r="AV23" s="285" t="s">
        <v>442</v>
      </c>
      <c r="AW23" s="285" t="s">
        <v>442</v>
      </c>
      <c r="AX23" s="285" t="s">
        <v>442</v>
      </c>
      <c r="AY23" s="285" t="s">
        <v>442</v>
      </c>
      <c r="AZ23" s="285" t="s">
        <v>442</v>
      </c>
      <c r="BA23" s="285" t="s">
        <v>442</v>
      </c>
      <c r="BB23" s="285" t="s">
        <v>442</v>
      </c>
      <c r="BC23" s="285" t="s">
        <v>442</v>
      </c>
      <c r="BD23" s="285" t="s">
        <v>442</v>
      </c>
      <c r="BE23" s="285" t="s">
        <v>442</v>
      </c>
      <c r="BF23" s="285" t="s">
        <v>442</v>
      </c>
      <c r="BG23" s="285" t="s">
        <v>442</v>
      </c>
      <c r="BH23" s="285" t="s">
        <v>442</v>
      </c>
      <c r="BI23" s="285" t="s">
        <v>442</v>
      </c>
      <c r="BJ23" s="285" t="s">
        <v>442</v>
      </c>
      <c r="BK23" s="286" t="s">
        <v>442</v>
      </c>
    </row>
    <row r="24" spans="1:67" ht="45.75" customHeight="1">
      <c r="A24" s="259"/>
      <c r="B24" s="41" t="s">
        <v>443</v>
      </c>
      <c r="C24" s="16" t="s">
        <v>410</v>
      </c>
      <c r="D24" s="15">
        <v>2</v>
      </c>
      <c r="E24" s="75"/>
      <c r="F24" s="17"/>
      <c r="G24" s="17"/>
      <c r="H24" s="17"/>
      <c r="I24" s="17"/>
      <c r="J24" s="17"/>
      <c r="K24" s="17"/>
      <c r="L24" s="17"/>
      <c r="M24" s="17"/>
      <c r="N24" s="17"/>
      <c r="O24" s="17"/>
      <c r="P24" s="17"/>
      <c r="Q24" s="17"/>
      <c r="R24" s="17"/>
      <c r="S24" s="17"/>
      <c r="T24" s="181"/>
      <c r="U24" s="181"/>
      <c r="V24" s="181"/>
      <c r="W24" s="181"/>
      <c r="X24" s="181"/>
      <c r="Y24" s="181"/>
      <c r="Z24" s="17"/>
      <c r="AA24" s="17"/>
      <c r="AB24" s="17"/>
      <c r="AC24" s="42"/>
      <c r="AE24" s="53" t="s">
        <v>444</v>
      </c>
      <c r="AG24" s="53"/>
      <c r="AJ24" s="41" t="s">
        <v>443</v>
      </c>
      <c r="AK24" s="16" t="s">
        <v>410</v>
      </c>
      <c r="AL24" s="15">
        <v>2</v>
      </c>
      <c r="AM24" s="75" t="s">
        <v>445</v>
      </c>
      <c r="AN24" s="17" t="s">
        <v>445</v>
      </c>
      <c r="AO24" s="17" t="s">
        <v>445</v>
      </c>
      <c r="AP24" s="17" t="s">
        <v>445</v>
      </c>
      <c r="AQ24" s="17" t="s">
        <v>445</v>
      </c>
      <c r="AR24" s="17" t="s">
        <v>445</v>
      </c>
      <c r="AS24" s="17" t="s">
        <v>445</v>
      </c>
      <c r="AT24" s="17" t="s">
        <v>445</v>
      </c>
      <c r="AU24" s="17" t="s">
        <v>445</v>
      </c>
      <c r="AV24" s="17" t="s">
        <v>445</v>
      </c>
      <c r="AW24" s="17" t="s">
        <v>445</v>
      </c>
      <c r="AX24" s="17" t="s">
        <v>445</v>
      </c>
      <c r="AY24" s="17" t="s">
        <v>445</v>
      </c>
      <c r="AZ24" s="17" t="s">
        <v>445</v>
      </c>
      <c r="BA24" s="17" t="s">
        <v>445</v>
      </c>
      <c r="BB24" s="181" t="s">
        <v>445</v>
      </c>
      <c r="BC24" s="181" t="s">
        <v>445</v>
      </c>
      <c r="BD24" s="181" t="s">
        <v>445</v>
      </c>
      <c r="BE24" s="181" t="s">
        <v>445</v>
      </c>
      <c r="BF24" s="181" t="s">
        <v>445</v>
      </c>
      <c r="BG24" s="181" t="s">
        <v>445</v>
      </c>
      <c r="BH24" s="17" t="s">
        <v>445</v>
      </c>
      <c r="BI24" s="17" t="s">
        <v>445</v>
      </c>
      <c r="BJ24" s="17" t="s">
        <v>445</v>
      </c>
      <c r="BK24" s="42" t="s">
        <v>445</v>
      </c>
    </row>
    <row r="25" spans="1:67" ht="45.75" customHeight="1">
      <c r="A25" s="259"/>
      <c r="B25" s="41" t="s">
        <v>446</v>
      </c>
      <c r="C25" s="16" t="s">
        <v>410</v>
      </c>
      <c r="D25" s="15">
        <v>2</v>
      </c>
      <c r="E25" s="219"/>
      <c r="F25" s="17"/>
      <c r="G25" s="17"/>
      <c r="H25" s="17"/>
      <c r="I25" s="17"/>
      <c r="J25" s="17"/>
      <c r="K25" s="17"/>
      <c r="L25" s="17"/>
      <c r="M25" s="17"/>
      <c r="N25" s="17"/>
      <c r="O25" s="17"/>
      <c r="P25" s="17"/>
      <c r="Q25" s="17"/>
      <c r="R25" s="17"/>
      <c r="S25" s="17"/>
      <c r="T25" s="181"/>
      <c r="U25" s="181"/>
      <c r="V25" s="181"/>
      <c r="W25" s="181"/>
      <c r="X25" s="181"/>
      <c r="Y25" s="181"/>
      <c r="Z25" s="17"/>
      <c r="AA25" s="17"/>
      <c r="AB25" s="17"/>
      <c r="AC25" s="289"/>
      <c r="AE25" s="53" t="s">
        <v>447</v>
      </c>
      <c r="AG25" s="53"/>
      <c r="AJ25" s="41" t="s">
        <v>446</v>
      </c>
      <c r="AK25" s="16" t="s">
        <v>410</v>
      </c>
      <c r="AL25" s="15">
        <v>2</v>
      </c>
      <c r="AM25" s="219" t="s">
        <v>448</v>
      </c>
      <c r="AN25" s="17" t="s">
        <v>448</v>
      </c>
      <c r="AO25" s="17" t="s">
        <v>448</v>
      </c>
      <c r="AP25" s="17" t="s">
        <v>448</v>
      </c>
      <c r="AQ25" s="17" t="s">
        <v>448</v>
      </c>
      <c r="AR25" s="17" t="s">
        <v>448</v>
      </c>
      <c r="AS25" s="17" t="s">
        <v>448</v>
      </c>
      <c r="AT25" s="17" t="s">
        <v>448</v>
      </c>
      <c r="AU25" s="17" t="s">
        <v>448</v>
      </c>
      <c r="AV25" s="17" t="s">
        <v>448</v>
      </c>
      <c r="AW25" s="17" t="s">
        <v>448</v>
      </c>
      <c r="AX25" s="17" t="s">
        <v>448</v>
      </c>
      <c r="AY25" s="17" t="s">
        <v>448</v>
      </c>
      <c r="AZ25" s="17" t="s">
        <v>448</v>
      </c>
      <c r="BA25" s="17" t="s">
        <v>448</v>
      </c>
      <c r="BB25" s="181" t="s">
        <v>448</v>
      </c>
      <c r="BC25" s="181" t="s">
        <v>448</v>
      </c>
      <c r="BD25" s="181" t="s">
        <v>448</v>
      </c>
      <c r="BE25" s="181" t="s">
        <v>448</v>
      </c>
      <c r="BF25" s="181" t="s">
        <v>448</v>
      </c>
      <c r="BG25" s="181" t="s">
        <v>448</v>
      </c>
      <c r="BH25" s="17" t="s">
        <v>448</v>
      </c>
      <c r="BI25" s="17" t="s">
        <v>448</v>
      </c>
      <c r="BJ25" s="17" t="s">
        <v>448</v>
      </c>
      <c r="BK25" s="289" t="s">
        <v>448</v>
      </c>
    </row>
    <row r="26" spans="1:67" ht="45.75" customHeight="1">
      <c r="B26" s="180" t="s">
        <v>449</v>
      </c>
      <c r="C26" s="282" t="s">
        <v>410</v>
      </c>
      <c r="D26" s="283">
        <v>2</v>
      </c>
      <c r="E26" s="219"/>
      <c r="F26" s="37">
        <f>F22-F24</f>
        <v>0</v>
      </c>
      <c r="G26" s="37">
        <f>G22-G24</f>
        <v>0</v>
      </c>
      <c r="H26" s="37">
        <f t="shared" ref="H26:AC26" si="3">H22-H24</f>
        <v>0</v>
      </c>
      <c r="I26" s="37">
        <f t="shared" si="3"/>
        <v>0</v>
      </c>
      <c r="J26" s="37">
        <f t="shared" si="3"/>
        <v>0</v>
      </c>
      <c r="K26" s="37">
        <f t="shared" si="3"/>
        <v>0</v>
      </c>
      <c r="L26" s="37">
        <f t="shared" si="3"/>
        <v>0</v>
      </c>
      <c r="M26" s="37">
        <f t="shared" si="3"/>
        <v>0</v>
      </c>
      <c r="N26" s="37">
        <f t="shared" si="3"/>
        <v>0</v>
      </c>
      <c r="O26" s="37">
        <f t="shared" si="3"/>
        <v>0</v>
      </c>
      <c r="P26" s="37">
        <f t="shared" si="3"/>
        <v>0</v>
      </c>
      <c r="Q26" s="37">
        <f t="shared" si="3"/>
        <v>0</v>
      </c>
      <c r="R26" s="37">
        <f t="shared" si="3"/>
        <v>0</v>
      </c>
      <c r="S26" s="37">
        <f t="shared" si="3"/>
        <v>0</v>
      </c>
      <c r="T26" s="37">
        <f t="shared" si="3"/>
        <v>0</v>
      </c>
      <c r="U26" s="37">
        <f t="shared" si="3"/>
        <v>0</v>
      </c>
      <c r="V26" s="37">
        <f t="shared" si="3"/>
        <v>0</v>
      </c>
      <c r="W26" s="37">
        <f t="shared" si="3"/>
        <v>0</v>
      </c>
      <c r="X26" s="37">
        <f t="shared" si="3"/>
        <v>0</v>
      </c>
      <c r="Y26" s="37">
        <f t="shared" si="3"/>
        <v>0</v>
      </c>
      <c r="Z26" s="37">
        <f t="shared" si="3"/>
        <v>0</v>
      </c>
      <c r="AA26" s="37">
        <f t="shared" si="3"/>
        <v>0</v>
      </c>
      <c r="AB26" s="37">
        <f t="shared" si="3"/>
        <v>0</v>
      </c>
      <c r="AC26" s="37">
        <f t="shared" si="3"/>
        <v>0</v>
      </c>
      <c r="AE26" s="53" t="s">
        <v>450</v>
      </c>
      <c r="AG26" s="53"/>
      <c r="AJ26" s="180" t="s">
        <v>449</v>
      </c>
      <c r="AK26" s="282" t="s">
        <v>410</v>
      </c>
      <c r="AL26" s="283">
        <v>2</v>
      </c>
      <c r="AM26" s="219" t="s">
        <v>451</v>
      </c>
      <c r="AN26" s="37" t="s">
        <v>451</v>
      </c>
      <c r="AO26" s="37" t="s">
        <v>451</v>
      </c>
      <c r="AP26" s="37" t="s">
        <v>451</v>
      </c>
      <c r="AQ26" s="37" t="s">
        <v>451</v>
      </c>
      <c r="AR26" s="37" t="s">
        <v>451</v>
      </c>
      <c r="AS26" s="37" t="s">
        <v>451</v>
      </c>
      <c r="AT26" s="37" t="s">
        <v>451</v>
      </c>
      <c r="AU26" s="37" t="s">
        <v>451</v>
      </c>
      <c r="AV26" s="37" t="s">
        <v>451</v>
      </c>
      <c r="AW26" s="37" t="s">
        <v>451</v>
      </c>
      <c r="AX26" s="37" t="s">
        <v>451</v>
      </c>
      <c r="AY26" s="37" t="s">
        <v>451</v>
      </c>
      <c r="AZ26" s="37" t="s">
        <v>451</v>
      </c>
      <c r="BA26" s="37" t="s">
        <v>451</v>
      </c>
      <c r="BB26" s="37" t="s">
        <v>451</v>
      </c>
      <c r="BC26" s="37" t="s">
        <v>451</v>
      </c>
      <c r="BD26" s="37" t="s">
        <v>451</v>
      </c>
      <c r="BE26" s="37" t="s">
        <v>451</v>
      </c>
      <c r="BF26" s="37" t="s">
        <v>451</v>
      </c>
      <c r="BG26" s="37" t="s">
        <v>451</v>
      </c>
      <c r="BH26" s="37" t="s">
        <v>451</v>
      </c>
      <c r="BI26" s="37" t="s">
        <v>451</v>
      </c>
      <c r="BJ26" s="37" t="s">
        <v>451</v>
      </c>
      <c r="BK26" s="37" t="s">
        <v>451</v>
      </c>
    </row>
    <row r="27" spans="1:67" ht="45.75" customHeight="1">
      <c r="A27" s="259"/>
      <c r="B27" s="180" t="s">
        <v>452</v>
      </c>
      <c r="C27" s="16" t="s">
        <v>410</v>
      </c>
      <c r="D27" s="15">
        <v>2</v>
      </c>
      <c r="E27" s="219"/>
      <c r="F27" s="37">
        <f>F23-F25</f>
        <v>0</v>
      </c>
      <c r="G27" s="37">
        <f t="shared" ref="G27:AC27" si="4">G23-G25</f>
        <v>0</v>
      </c>
      <c r="H27" s="37">
        <f t="shared" si="4"/>
        <v>0</v>
      </c>
      <c r="I27" s="37">
        <f t="shared" si="4"/>
        <v>0</v>
      </c>
      <c r="J27" s="37">
        <f t="shared" si="4"/>
        <v>0</v>
      </c>
      <c r="K27" s="37">
        <f t="shared" si="4"/>
        <v>0</v>
      </c>
      <c r="L27" s="37">
        <f t="shared" si="4"/>
        <v>0</v>
      </c>
      <c r="M27" s="37">
        <f t="shared" si="4"/>
        <v>0</v>
      </c>
      <c r="N27" s="37">
        <f t="shared" si="4"/>
        <v>0</v>
      </c>
      <c r="O27" s="37">
        <f t="shared" si="4"/>
        <v>0</v>
      </c>
      <c r="P27" s="37">
        <f t="shared" si="4"/>
        <v>0</v>
      </c>
      <c r="Q27" s="37">
        <f t="shared" si="4"/>
        <v>0</v>
      </c>
      <c r="R27" s="37">
        <f t="shared" si="4"/>
        <v>0</v>
      </c>
      <c r="S27" s="37">
        <f t="shared" si="4"/>
        <v>0</v>
      </c>
      <c r="T27" s="37">
        <f t="shared" si="4"/>
        <v>0</v>
      </c>
      <c r="U27" s="37">
        <f t="shared" si="4"/>
        <v>0</v>
      </c>
      <c r="V27" s="37">
        <f t="shared" si="4"/>
        <v>0</v>
      </c>
      <c r="W27" s="37">
        <f t="shared" si="4"/>
        <v>0</v>
      </c>
      <c r="X27" s="37">
        <f t="shared" si="4"/>
        <v>0</v>
      </c>
      <c r="Y27" s="37">
        <f t="shared" si="4"/>
        <v>0</v>
      </c>
      <c r="Z27" s="37">
        <f t="shared" si="4"/>
        <v>0</v>
      </c>
      <c r="AA27" s="37">
        <f t="shared" si="4"/>
        <v>0</v>
      </c>
      <c r="AB27" s="37">
        <f t="shared" si="4"/>
        <v>0</v>
      </c>
      <c r="AC27" s="37">
        <f t="shared" si="4"/>
        <v>0</v>
      </c>
      <c r="AE27" s="53" t="s">
        <v>453</v>
      </c>
      <c r="AG27" s="53"/>
      <c r="AJ27" s="180" t="s">
        <v>452</v>
      </c>
      <c r="AK27" s="16" t="s">
        <v>410</v>
      </c>
      <c r="AL27" s="15">
        <v>2</v>
      </c>
      <c r="AM27" s="219" t="s">
        <v>454</v>
      </c>
      <c r="AN27" s="37" t="s">
        <v>454</v>
      </c>
      <c r="AO27" s="37" t="s">
        <v>454</v>
      </c>
      <c r="AP27" s="37" t="s">
        <v>454</v>
      </c>
      <c r="AQ27" s="37" t="s">
        <v>454</v>
      </c>
      <c r="AR27" s="37" t="s">
        <v>454</v>
      </c>
      <c r="AS27" s="37" t="s">
        <v>454</v>
      </c>
      <c r="AT27" s="37" t="s">
        <v>454</v>
      </c>
      <c r="AU27" s="37" t="s">
        <v>454</v>
      </c>
      <c r="AV27" s="37" t="s">
        <v>454</v>
      </c>
      <c r="AW27" s="37" t="s">
        <v>454</v>
      </c>
      <c r="AX27" s="37" t="s">
        <v>454</v>
      </c>
      <c r="AY27" s="37" t="s">
        <v>454</v>
      </c>
      <c r="AZ27" s="37" t="s">
        <v>454</v>
      </c>
      <c r="BA27" s="37" t="s">
        <v>454</v>
      </c>
      <c r="BB27" s="37" t="s">
        <v>454</v>
      </c>
      <c r="BC27" s="37" t="s">
        <v>454</v>
      </c>
      <c r="BD27" s="37" t="s">
        <v>454</v>
      </c>
      <c r="BE27" s="37" t="s">
        <v>454</v>
      </c>
      <c r="BF27" s="37" t="s">
        <v>454</v>
      </c>
      <c r="BG27" s="37" t="s">
        <v>454</v>
      </c>
      <c r="BH27" s="37" t="s">
        <v>454</v>
      </c>
      <c r="BI27" s="37" t="s">
        <v>454</v>
      </c>
      <c r="BJ27" s="37" t="s">
        <v>454</v>
      </c>
      <c r="BK27" s="37" t="s">
        <v>454</v>
      </c>
    </row>
    <row r="28" spans="1:67" ht="45.75" customHeight="1">
      <c r="B28" s="290" t="s">
        <v>455</v>
      </c>
      <c r="C28" s="59" t="s">
        <v>410</v>
      </c>
      <c r="D28" s="218">
        <v>2</v>
      </c>
      <c r="E28" s="219"/>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215"/>
      <c r="AE28" s="53" t="s">
        <v>456</v>
      </c>
      <c r="AG28" s="53"/>
      <c r="AJ28" s="290" t="s">
        <v>455</v>
      </c>
      <c r="AK28" s="59" t="s">
        <v>410</v>
      </c>
      <c r="AL28" s="218">
        <v>2</v>
      </c>
      <c r="AM28" s="219" t="s">
        <v>457</v>
      </c>
      <c r="AN28" s="181" t="s">
        <v>457</v>
      </c>
      <c r="AO28" s="181" t="s">
        <v>457</v>
      </c>
      <c r="AP28" s="181" t="s">
        <v>457</v>
      </c>
      <c r="AQ28" s="181" t="s">
        <v>457</v>
      </c>
      <c r="AR28" s="181" t="s">
        <v>457</v>
      </c>
      <c r="AS28" s="181" t="s">
        <v>457</v>
      </c>
      <c r="AT28" s="181" t="s">
        <v>457</v>
      </c>
      <c r="AU28" s="181" t="s">
        <v>457</v>
      </c>
      <c r="AV28" s="181" t="s">
        <v>457</v>
      </c>
      <c r="AW28" s="181" t="s">
        <v>457</v>
      </c>
      <c r="AX28" s="181" t="s">
        <v>457</v>
      </c>
      <c r="AY28" s="181" t="s">
        <v>457</v>
      </c>
      <c r="AZ28" s="181" t="s">
        <v>457</v>
      </c>
      <c r="BA28" s="181" t="s">
        <v>457</v>
      </c>
      <c r="BB28" s="181" t="s">
        <v>457</v>
      </c>
      <c r="BC28" s="181" t="s">
        <v>457</v>
      </c>
      <c r="BD28" s="181" t="s">
        <v>457</v>
      </c>
      <c r="BE28" s="181" t="s">
        <v>457</v>
      </c>
      <c r="BF28" s="181" t="s">
        <v>457</v>
      </c>
      <c r="BG28" s="181" t="s">
        <v>457</v>
      </c>
      <c r="BH28" s="181" t="s">
        <v>457</v>
      </c>
      <c r="BI28" s="181" t="s">
        <v>457</v>
      </c>
      <c r="BJ28" s="181" t="s">
        <v>457</v>
      </c>
      <c r="BK28" s="215" t="s">
        <v>457</v>
      </c>
    </row>
    <row r="29" spans="1:67" ht="45.75" customHeight="1">
      <c r="A29" s="259"/>
      <c r="B29" s="290" t="s">
        <v>458</v>
      </c>
      <c r="C29" s="59" t="s">
        <v>410</v>
      </c>
      <c r="D29" s="15">
        <v>2</v>
      </c>
      <c r="E29" s="75"/>
      <c r="F29" s="17"/>
      <c r="G29" s="17"/>
      <c r="H29" s="17"/>
      <c r="I29" s="17"/>
      <c r="J29" s="17"/>
      <c r="K29" s="17"/>
      <c r="L29" s="17"/>
      <c r="M29" s="17"/>
      <c r="N29" s="17"/>
      <c r="O29" s="17"/>
      <c r="P29" s="17"/>
      <c r="Q29" s="17"/>
      <c r="R29" s="17"/>
      <c r="S29" s="17"/>
      <c r="T29" s="181"/>
      <c r="U29" s="181"/>
      <c r="V29" s="181"/>
      <c r="W29" s="181"/>
      <c r="X29" s="181"/>
      <c r="Y29" s="181"/>
      <c r="Z29" s="17"/>
      <c r="AA29" s="17"/>
      <c r="AB29" s="17"/>
      <c r="AC29" s="42"/>
      <c r="AE29" s="53" t="s">
        <v>459</v>
      </c>
      <c r="AG29" s="53"/>
      <c r="AJ29" s="290" t="s">
        <v>458</v>
      </c>
      <c r="AK29" s="59" t="s">
        <v>410</v>
      </c>
      <c r="AL29" s="15">
        <v>2</v>
      </c>
      <c r="AM29" s="75" t="s">
        <v>460</v>
      </c>
      <c r="AN29" s="17" t="s">
        <v>460</v>
      </c>
      <c r="AO29" s="17" t="s">
        <v>460</v>
      </c>
      <c r="AP29" s="17" t="s">
        <v>460</v>
      </c>
      <c r="AQ29" s="17" t="s">
        <v>460</v>
      </c>
      <c r="AR29" s="17" t="s">
        <v>460</v>
      </c>
      <c r="AS29" s="17" t="s">
        <v>460</v>
      </c>
      <c r="AT29" s="17" t="s">
        <v>460</v>
      </c>
      <c r="AU29" s="17" t="s">
        <v>460</v>
      </c>
      <c r="AV29" s="17" t="s">
        <v>460</v>
      </c>
      <c r="AW29" s="17" t="s">
        <v>460</v>
      </c>
      <c r="AX29" s="17" t="s">
        <v>460</v>
      </c>
      <c r="AY29" s="17" t="s">
        <v>460</v>
      </c>
      <c r="AZ29" s="17" t="s">
        <v>460</v>
      </c>
      <c r="BA29" s="17" t="s">
        <v>460</v>
      </c>
      <c r="BB29" s="181" t="s">
        <v>460</v>
      </c>
      <c r="BC29" s="181" t="s">
        <v>460</v>
      </c>
      <c r="BD29" s="181" t="s">
        <v>460</v>
      </c>
      <c r="BE29" s="181" t="s">
        <v>460</v>
      </c>
      <c r="BF29" s="181" t="s">
        <v>460</v>
      </c>
      <c r="BG29" s="181" t="s">
        <v>460</v>
      </c>
      <c r="BH29" s="17" t="s">
        <v>460</v>
      </c>
      <c r="BI29" s="17" t="s">
        <v>460</v>
      </c>
      <c r="BJ29" s="17" t="s">
        <v>460</v>
      </c>
      <c r="BK29" s="42" t="s">
        <v>460</v>
      </c>
    </row>
    <row r="30" spans="1:67" ht="45.75" customHeight="1" thickBot="1">
      <c r="B30" s="43" t="s">
        <v>422</v>
      </c>
      <c r="C30" s="12" t="s">
        <v>132</v>
      </c>
      <c r="D30" s="12">
        <v>2</v>
      </c>
      <c r="E30" s="76"/>
      <c r="F30" s="174" t="e">
        <f>(F27-F29)/F29</f>
        <v>#DIV/0!</v>
      </c>
      <c r="G30" s="174" t="e">
        <f t="shared" ref="G30:AC30" si="5">(G27-G29)/G29</f>
        <v>#DIV/0!</v>
      </c>
      <c r="H30" s="174" t="e">
        <f t="shared" si="5"/>
        <v>#DIV/0!</v>
      </c>
      <c r="I30" s="174" t="e">
        <f t="shared" si="5"/>
        <v>#DIV/0!</v>
      </c>
      <c r="J30" s="174" t="e">
        <f t="shared" si="5"/>
        <v>#DIV/0!</v>
      </c>
      <c r="K30" s="174" t="e">
        <f t="shared" si="5"/>
        <v>#DIV/0!</v>
      </c>
      <c r="L30" s="174" t="e">
        <f t="shared" si="5"/>
        <v>#DIV/0!</v>
      </c>
      <c r="M30" s="174" t="e">
        <f t="shared" si="5"/>
        <v>#DIV/0!</v>
      </c>
      <c r="N30" s="174" t="e">
        <f t="shared" si="5"/>
        <v>#DIV/0!</v>
      </c>
      <c r="O30" s="174" t="e">
        <f t="shared" si="5"/>
        <v>#DIV/0!</v>
      </c>
      <c r="P30" s="174" t="e">
        <f t="shared" si="5"/>
        <v>#DIV/0!</v>
      </c>
      <c r="Q30" s="174" t="e">
        <f t="shared" si="5"/>
        <v>#DIV/0!</v>
      </c>
      <c r="R30" s="174" t="e">
        <f t="shared" si="5"/>
        <v>#DIV/0!</v>
      </c>
      <c r="S30" s="174" t="e">
        <f t="shared" si="5"/>
        <v>#DIV/0!</v>
      </c>
      <c r="T30" s="174" t="e">
        <f t="shared" si="5"/>
        <v>#DIV/0!</v>
      </c>
      <c r="U30" s="174" t="e">
        <f t="shared" si="5"/>
        <v>#DIV/0!</v>
      </c>
      <c r="V30" s="174" t="e">
        <f t="shared" si="5"/>
        <v>#DIV/0!</v>
      </c>
      <c r="W30" s="174" t="e">
        <f t="shared" si="5"/>
        <v>#DIV/0!</v>
      </c>
      <c r="X30" s="174" t="e">
        <f t="shared" si="5"/>
        <v>#DIV/0!</v>
      </c>
      <c r="Y30" s="174" t="e">
        <f t="shared" si="5"/>
        <v>#DIV/0!</v>
      </c>
      <c r="Z30" s="174" t="e">
        <f t="shared" si="5"/>
        <v>#DIV/0!</v>
      </c>
      <c r="AA30" s="174" t="e">
        <f t="shared" si="5"/>
        <v>#DIV/0!</v>
      </c>
      <c r="AB30" s="174" t="e">
        <f t="shared" si="5"/>
        <v>#DIV/0!</v>
      </c>
      <c r="AC30" s="174" t="e">
        <f t="shared" si="5"/>
        <v>#DIV/0!</v>
      </c>
      <c r="AE30" s="18" t="s">
        <v>461</v>
      </c>
      <c r="AG30" s="18"/>
      <c r="AJ30" s="43" t="s">
        <v>422</v>
      </c>
      <c r="AK30" s="12" t="s">
        <v>132</v>
      </c>
      <c r="AL30" s="12">
        <v>2</v>
      </c>
      <c r="AM30" s="76" t="s">
        <v>462</v>
      </c>
      <c r="AN30" s="174" t="s">
        <v>462</v>
      </c>
      <c r="AO30" s="174" t="s">
        <v>462</v>
      </c>
      <c r="AP30" s="174" t="s">
        <v>462</v>
      </c>
      <c r="AQ30" s="174" t="s">
        <v>462</v>
      </c>
      <c r="AR30" s="174" t="s">
        <v>462</v>
      </c>
      <c r="AS30" s="174" t="s">
        <v>462</v>
      </c>
      <c r="AT30" s="174" t="s">
        <v>462</v>
      </c>
      <c r="AU30" s="174" t="s">
        <v>462</v>
      </c>
      <c r="AV30" s="174" t="s">
        <v>462</v>
      </c>
      <c r="AW30" s="174" t="s">
        <v>462</v>
      </c>
      <c r="AX30" s="174" t="s">
        <v>462</v>
      </c>
      <c r="AY30" s="174" t="s">
        <v>462</v>
      </c>
      <c r="AZ30" s="174" t="s">
        <v>462</v>
      </c>
      <c r="BA30" s="174" t="s">
        <v>462</v>
      </c>
      <c r="BB30" s="174" t="s">
        <v>462</v>
      </c>
      <c r="BC30" s="174" t="s">
        <v>462</v>
      </c>
      <c r="BD30" s="174" t="s">
        <v>462</v>
      </c>
      <c r="BE30" s="174" t="s">
        <v>462</v>
      </c>
      <c r="BF30" s="174" t="s">
        <v>462</v>
      </c>
      <c r="BG30" s="174" t="s">
        <v>462</v>
      </c>
      <c r="BH30" s="174" t="s">
        <v>462</v>
      </c>
      <c r="BI30" s="174" t="s">
        <v>462</v>
      </c>
      <c r="BJ30" s="174" t="s">
        <v>462</v>
      </c>
      <c r="BK30" s="174" t="s">
        <v>462</v>
      </c>
    </row>
    <row r="31" spans="1:67" ht="47.25" customHeight="1" thickBot="1">
      <c r="AE31" s="208"/>
      <c r="AG31" s="208"/>
      <c r="AJ31" s="227"/>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row>
    <row r="32" spans="1:67" ht="45.75" customHeight="1" thickBot="1">
      <c r="B32" s="23" t="s">
        <v>140</v>
      </c>
      <c r="AJ32" s="23" t="s">
        <v>463</v>
      </c>
      <c r="AL32" s="255"/>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row>
    <row r="33" spans="1:66" ht="45.75" customHeight="1" thickBot="1">
      <c r="B33" s="109" t="s">
        <v>464</v>
      </c>
      <c r="C33" s="46" t="s">
        <v>142</v>
      </c>
      <c r="D33" s="46">
        <v>0</v>
      </c>
      <c r="E33" s="172"/>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3"/>
      <c r="AE33" s="47" t="s">
        <v>465</v>
      </c>
      <c r="AG33" s="47"/>
      <c r="AJ33" s="109" t="s">
        <v>464</v>
      </c>
      <c r="AK33" s="46" t="s">
        <v>142</v>
      </c>
      <c r="AL33" s="46">
        <v>0</v>
      </c>
      <c r="AM33" s="172" t="s">
        <v>466</v>
      </c>
      <c r="AN33" s="171" t="s">
        <v>466</v>
      </c>
      <c r="AO33" s="171" t="s">
        <v>466</v>
      </c>
      <c r="AP33" s="171" t="s">
        <v>466</v>
      </c>
      <c r="AQ33" s="171" t="s">
        <v>466</v>
      </c>
      <c r="AR33" s="171" t="s">
        <v>466</v>
      </c>
      <c r="AS33" s="171" t="s">
        <v>466</v>
      </c>
      <c r="AT33" s="171" t="s">
        <v>466</v>
      </c>
      <c r="AU33" s="171" t="s">
        <v>466</v>
      </c>
      <c r="AV33" s="171" t="s">
        <v>466</v>
      </c>
      <c r="AW33" s="171" t="s">
        <v>466</v>
      </c>
      <c r="AX33" s="171" t="s">
        <v>466</v>
      </c>
      <c r="AY33" s="171" t="s">
        <v>466</v>
      </c>
      <c r="AZ33" s="171" t="s">
        <v>466</v>
      </c>
      <c r="BA33" s="171" t="s">
        <v>466</v>
      </c>
      <c r="BB33" s="171" t="s">
        <v>466</v>
      </c>
      <c r="BC33" s="171" t="s">
        <v>466</v>
      </c>
      <c r="BD33" s="171" t="s">
        <v>466</v>
      </c>
      <c r="BE33" s="171" t="s">
        <v>466</v>
      </c>
      <c r="BF33" s="171" t="s">
        <v>466</v>
      </c>
      <c r="BG33" s="171" t="s">
        <v>466</v>
      </c>
      <c r="BH33" s="171" t="s">
        <v>466</v>
      </c>
      <c r="BI33" s="171" t="s">
        <v>466</v>
      </c>
      <c r="BJ33" s="171" t="s">
        <v>466</v>
      </c>
      <c r="BK33" s="173" t="s">
        <v>466</v>
      </c>
    </row>
    <row r="34" spans="1:66" ht="47.25" customHeight="1" thickBot="1">
      <c r="AE34" s="208"/>
      <c r="AG34" s="208"/>
      <c r="AJ34" s="227"/>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row>
    <row r="35" spans="1:66" ht="45.75" customHeight="1" thickBot="1">
      <c r="B35" s="23" t="s">
        <v>144</v>
      </c>
      <c r="AJ35" s="23" t="s">
        <v>144</v>
      </c>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row>
    <row r="36" spans="1:66" ht="45.75" customHeight="1">
      <c r="B36" s="39" t="s">
        <v>409</v>
      </c>
      <c r="C36" s="21" t="s">
        <v>410</v>
      </c>
      <c r="D36" s="20">
        <v>2</v>
      </c>
      <c r="E36" s="74"/>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216"/>
      <c r="AE36" s="6" t="s">
        <v>467</v>
      </c>
      <c r="AG36" s="6"/>
      <c r="AJ36" s="39" t="s">
        <v>409</v>
      </c>
      <c r="AK36" s="21" t="s">
        <v>410</v>
      </c>
      <c r="AL36" s="20">
        <v>2</v>
      </c>
      <c r="AM36" s="74" t="s">
        <v>468</v>
      </c>
      <c r="AN36" s="186" t="s">
        <v>468</v>
      </c>
      <c r="AO36" s="186" t="s">
        <v>468</v>
      </c>
      <c r="AP36" s="186" t="s">
        <v>468</v>
      </c>
      <c r="AQ36" s="186" t="s">
        <v>468</v>
      </c>
      <c r="AR36" s="186" t="s">
        <v>468</v>
      </c>
      <c r="AS36" s="186" t="s">
        <v>468</v>
      </c>
      <c r="AT36" s="186" t="s">
        <v>468</v>
      </c>
      <c r="AU36" s="186" t="s">
        <v>468</v>
      </c>
      <c r="AV36" s="186" t="s">
        <v>468</v>
      </c>
      <c r="AW36" s="186" t="s">
        <v>468</v>
      </c>
      <c r="AX36" s="186" t="s">
        <v>468</v>
      </c>
      <c r="AY36" s="186" t="s">
        <v>468</v>
      </c>
      <c r="AZ36" s="186" t="s">
        <v>468</v>
      </c>
      <c r="BA36" s="186" t="s">
        <v>468</v>
      </c>
      <c r="BB36" s="186" t="s">
        <v>468</v>
      </c>
      <c r="BC36" s="186" t="s">
        <v>468</v>
      </c>
      <c r="BD36" s="186" t="s">
        <v>468</v>
      </c>
      <c r="BE36" s="186" t="s">
        <v>468</v>
      </c>
      <c r="BF36" s="186" t="s">
        <v>468</v>
      </c>
      <c r="BG36" s="186" t="s">
        <v>468</v>
      </c>
      <c r="BH36" s="186" t="s">
        <v>468</v>
      </c>
      <c r="BI36" s="186" t="s">
        <v>468</v>
      </c>
      <c r="BJ36" s="186" t="s">
        <v>468</v>
      </c>
      <c r="BK36" s="216" t="s">
        <v>468</v>
      </c>
    </row>
    <row r="37" spans="1:66" ht="45.75" customHeight="1">
      <c r="A37" s="259"/>
      <c r="B37" s="41" t="s">
        <v>413</v>
      </c>
      <c r="C37" s="16" t="s">
        <v>410</v>
      </c>
      <c r="D37" s="15">
        <v>2</v>
      </c>
      <c r="E37" s="75"/>
      <c r="F37" s="17"/>
      <c r="G37" s="17"/>
      <c r="H37" s="17"/>
      <c r="I37" s="17"/>
      <c r="J37" s="17"/>
      <c r="K37" s="17"/>
      <c r="L37" s="17"/>
      <c r="M37" s="17"/>
      <c r="N37" s="17"/>
      <c r="O37" s="17"/>
      <c r="P37" s="17"/>
      <c r="Q37" s="17"/>
      <c r="R37" s="17"/>
      <c r="S37" s="17"/>
      <c r="T37" s="17"/>
      <c r="U37" s="17"/>
      <c r="V37" s="17"/>
      <c r="W37" s="17"/>
      <c r="X37" s="17"/>
      <c r="Y37" s="17"/>
      <c r="Z37" s="17"/>
      <c r="AA37" s="17"/>
      <c r="AB37" s="17"/>
      <c r="AC37" s="42"/>
      <c r="AE37" s="53" t="s">
        <v>469</v>
      </c>
      <c r="AG37" s="53"/>
      <c r="AJ37" s="41" t="s">
        <v>413</v>
      </c>
      <c r="AK37" s="16" t="s">
        <v>410</v>
      </c>
      <c r="AL37" s="15">
        <v>2</v>
      </c>
      <c r="AM37" s="75" t="s">
        <v>470</v>
      </c>
      <c r="AN37" s="17" t="s">
        <v>470</v>
      </c>
      <c r="AO37" s="17" t="s">
        <v>470</v>
      </c>
      <c r="AP37" s="17" t="s">
        <v>470</v>
      </c>
      <c r="AQ37" s="17" t="s">
        <v>470</v>
      </c>
      <c r="AR37" s="17" t="s">
        <v>470</v>
      </c>
      <c r="AS37" s="17" t="s">
        <v>470</v>
      </c>
      <c r="AT37" s="17" t="s">
        <v>470</v>
      </c>
      <c r="AU37" s="17" t="s">
        <v>470</v>
      </c>
      <c r="AV37" s="17" t="s">
        <v>470</v>
      </c>
      <c r="AW37" s="17" t="s">
        <v>470</v>
      </c>
      <c r="AX37" s="17" t="s">
        <v>470</v>
      </c>
      <c r="AY37" s="17" t="s">
        <v>470</v>
      </c>
      <c r="AZ37" s="17" t="s">
        <v>470</v>
      </c>
      <c r="BA37" s="17" t="s">
        <v>470</v>
      </c>
      <c r="BB37" s="17" t="s">
        <v>470</v>
      </c>
      <c r="BC37" s="17" t="s">
        <v>470</v>
      </c>
      <c r="BD37" s="17" t="s">
        <v>470</v>
      </c>
      <c r="BE37" s="17" t="s">
        <v>470</v>
      </c>
      <c r="BF37" s="17" t="s">
        <v>470</v>
      </c>
      <c r="BG37" s="17" t="s">
        <v>470</v>
      </c>
      <c r="BH37" s="17" t="s">
        <v>470</v>
      </c>
      <c r="BI37" s="17" t="s">
        <v>470</v>
      </c>
      <c r="BJ37" s="17" t="s">
        <v>470</v>
      </c>
      <c r="BK37" s="42" t="s">
        <v>470</v>
      </c>
    </row>
    <row r="38" spans="1:66" ht="45.75" customHeight="1">
      <c r="B38" s="180" t="s">
        <v>416</v>
      </c>
      <c r="C38" s="217" t="s">
        <v>410</v>
      </c>
      <c r="D38" s="218">
        <v>2</v>
      </c>
      <c r="E38" s="219"/>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215"/>
      <c r="AE38" s="53" t="s">
        <v>471</v>
      </c>
      <c r="AG38" s="53"/>
      <c r="AJ38" s="180" t="s">
        <v>416</v>
      </c>
      <c r="AK38" s="217" t="s">
        <v>410</v>
      </c>
      <c r="AL38" s="218">
        <v>2</v>
      </c>
      <c r="AM38" s="219" t="s">
        <v>472</v>
      </c>
      <c r="AN38" s="181" t="s">
        <v>472</v>
      </c>
      <c r="AO38" s="181" t="s">
        <v>472</v>
      </c>
      <c r="AP38" s="181" t="s">
        <v>472</v>
      </c>
      <c r="AQ38" s="181" t="s">
        <v>472</v>
      </c>
      <c r="AR38" s="181" t="s">
        <v>472</v>
      </c>
      <c r="AS38" s="181" t="s">
        <v>472</v>
      </c>
      <c r="AT38" s="181" t="s">
        <v>472</v>
      </c>
      <c r="AU38" s="181" t="s">
        <v>472</v>
      </c>
      <c r="AV38" s="181" t="s">
        <v>472</v>
      </c>
      <c r="AW38" s="181" t="s">
        <v>472</v>
      </c>
      <c r="AX38" s="181" t="s">
        <v>472</v>
      </c>
      <c r="AY38" s="181" t="s">
        <v>472</v>
      </c>
      <c r="AZ38" s="181" t="s">
        <v>472</v>
      </c>
      <c r="BA38" s="181" t="s">
        <v>472</v>
      </c>
      <c r="BB38" s="181" t="s">
        <v>472</v>
      </c>
      <c r="BC38" s="181" t="s">
        <v>472</v>
      </c>
      <c r="BD38" s="181" t="s">
        <v>472</v>
      </c>
      <c r="BE38" s="181" t="s">
        <v>472</v>
      </c>
      <c r="BF38" s="181" t="s">
        <v>472</v>
      </c>
      <c r="BG38" s="181" t="s">
        <v>472</v>
      </c>
      <c r="BH38" s="181" t="s">
        <v>472</v>
      </c>
      <c r="BI38" s="181" t="s">
        <v>472</v>
      </c>
      <c r="BJ38" s="181" t="s">
        <v>472</v>
      </c>
      <c r="BK38" s="215" t="s">
        <v>472</v>
      </c>
    </row>
    <row r="39" spans="1:66" ht="45.75" customHeight="1">
      <c r="A39" s="259"/>
      <c r="B39" s="180" t="s">
        <v>419</v>
      </c>
      <c r="C39" s="217" t="s">
        <v>410</v>
      </c>
      <c r="D39" s="218">
        <v>2</v>
      </c>
      <c r="E39" s="219"/>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215"/>
      <c r="AE39" s="53" t="s">
        <v>473</v>
      </c>
      <c r="AG39" s="53"/>
      <c r="AJ39" s="180" t="s">
        <v>419</v>
      </c>
      <c r="AK39" s="217" t="s">
        <v>410</v>
      </c>
      <c r="AL39" s="218">
        <v>2</v>
      </c>
      <c r="AM39" s="219" t="s">
        <v>474</v>
      </c>
      <c r="AN39" s="181" t="s">
        <v>474</v>
      </c>
      <c r="AO39" s="181" t="s">
        <v>474</v>
      </c>
      <c r="AP39" s="181" t="s">
        <v>474</v>
      </c>
      <c r="AQ39" s="181" t="s">
        <v>474</v>
      </c>
      <c r="AR39" s="181" t="s">
        <v>474</v>
      </c>
      <c r="AS39" s="181" t="s">
        <v>474</v>
      </c>
      <c r="AT39" s="181" t="s">
        <v>474</v>
      </c>
      <c r="AU39" s="181" t="s">
        <v>474</v>
      </c>
      <c r="AV39" s="181" t="s">
        <v>474</v>
      </c>
      <c r="AW39" s="181" t="s">
        <v>474</v>
      </c>
      <c r="AX39" s="181" t="s">
        <v>474</v>
      </c>
      <c r="AY39" s="181" t="s">
        <v>474</v>
      </c>
      <c r="AZ39" s="181" t="s">
        <v>474</v>
      </c>
      <c r="BA39" s="181" t="s">
        <v>474</v>
      </c>
      <c r="BB39" s="181" t="s">
        <v>474</v>
      </c>
      <c r="BC39" s="181" t="s">
        <v>474</v>
      </c>
      <c r="BD39" s="181" t="s">
        <v>474</v>
      </c>
      <c r="BE39" s="181" t="s">
        <v>474</v>
      </c>
      <c r="BF39" s="181" t="s">
        <v>474</v>
      </c>
      <c r="BG39" s="181" t="s">
        <v>474</v>
      </c>
      <c r="BH39" s="181" t="s">
        <v>474</v>
      </c>
      <c r="BI39" s="181" t="s">
        <v>474</v>
      </c>
      <c r="BJ39" s="181" t="s">
        <v>474</v>
      </c>
      <c r="BK39" s="215" t="s">
        <v>474</v>
      </c>
    </row>
    <row r="40" spans="1:66" ht="45.75" customHeight="1" thickBot="1">
      <c r="B40" s="43" t="s">
        <v>422</v>
      </c>
      <c r="C40" s="12" t="s">
        <v>132</v>
      </c>
      <c r="D40" s="12">
        <v>2</v>
      </c>
      <c r="E40" s="76"/>
      <c r="F40" s="174" t="e">
        <f t="shared" ref="F40:AC40" si="6">(F39-F37)/F37</f>
        <v>#DIV/0!</v>
      </c>
      <c r="G40" s="174" t="e">
        <f t="shared" si="6"/>
        <v>#DIV/0!</v>
      </c>
      <c r="H40" s="174" t="e">
        <f t="shared" si="6"/>
        <v>#DIV/0!</v>
      </c>
      <c r="I40" s="174" t="e">
        <f t="shared" si="6"/>
        <v>#DIV/0!</v>
      </c>
      <c r="J40" s="174" t="e">
        <f t="shared" si="6"/>
        <v>#DIV/0!</v>
      </c>
      <c r="K40" s="174" t="e">
        <f t="shared" si="6"/>
        <v>#DIV/0!</v>
      </c>
      <c r="L40" s="174" t="e">
        <f t="shared" si="6"/>
        <v>#DIV/0!</v>
      </c>
      <c r="M40" s="174" t="e">
        <f t="shared" si="6"/>
        <v>#DIV/0!</v>
      </c>
      <c r="N40" s="174" t="e">
        <f t="shared" si="6"/>
        <v>#DIV/0!</v>
      </c>
      <c r="O40" s="174" t="e">
        <f t="shared" si="6"/>
        <v>#DIV/0!</v>
      </c>
      <c r="P40" s="174" t="e">
        <f t="shared" si="6"/>
        <v>#DIV/0!</v>
      </c>
      <c r="Q40" s="174" t="e">
        <f t="shared" si="6"/>
        <v>#DIV/0!</v>
      </c>
      <c r="R40" s="174" t="e">
        <f t="shared" si="6"/>
        <v>#DIV/0!</v>
      </c>
      <c r="S40" s="174" t="e">
        <f t="shared" si="6"/>
        <v>#DIV/0!</v>
      </c>
      <c r="T40" s="174" t="e">
        <f t="shared" si="6"/>
        <v>#DIV/0!</v>
      </c>
      <c r="U40" s="174" t="e">
        <f t="shared" si="6"/>
        <v>#DIV/0!</v>
      </c>
      <c r="V40" s="174" t="e">
        <f t="shared" si="6"/>
        <v>#DIV/0!</v>
      </c>
      <c r="W40" s="174" t="e">
        <f t="shared" si="6"/>
        <v>#DIV/0!</v>
      </c>
      <c r="X40" s="174" t="e">
        <f t="shared" si="6"/>
        <v>#DIV/0!</v>
      </c>
      <c r="Y40" s="174" t="e">
        <f t="shared" si="6"/>
        <v>#DIV/0!</v>
      </c>
      <c r="Z40" s="174" t="e">
        <f t="shared" si="6"/>
        <v>#DIV/0!</v>
      </c>
      <c r="AA40" s="174" t="e">
        <f t="shared" si="6"/>
        <v>#DIV/0!</v>
      </c>
      <c r="AB40" s="174" t="e">
        <f t="shared" si="6"/>
        <v>#DIV/0!</v>
      </c>
      <c r="AC40" s="175" t="e">
        <f t="shared" si="6"/>
        <v>#DIV/0!</v>
      </c>
      <c r="AE40" s="18" t="s">
        <v>475</v>
      </c>
      <c r="AG40" s="18"/>
      <c r="AJ40" s="43" t="s">
        <v>422</v>
      </c>
      <c r="AK40" s="12" t="s">
        <v>132</v>
      </c>
      <c r="AL40" s="12">
        <v>2</v>
      </c>
      <c r="AM40" s="76" t="s">
        <v>476</v>
      </c>
      <c r="AN40" s="174" t="s">
        <v>476</v>
      </c>
      <c r="AO40" s="174" t="s">
        <v>476</v>
      </c>
      <c r="AP40" s="174" t="s">
        <v>476</v>
      </c>
      <c r="AQ40" s="174" t="s">
        <v>476</v>
      </c>
      <c r="AR40" s="174" t="s">
        <v>476</v>
      </c>
      <c r="AS40" s="174" t="s">
        <v>476</v>
      </c>
      <c r="AT40" s="174" t="s">
        <v>476</v>
      </c>
      <c r="AU40" s="174" t="s">
        <v>476</v>
      </c>
      <c r="AV40" s="174" t="s">
        <v>476</v>
      </c>
      <c r="AW40" s="174" t="s">
        <v>476</v>
      </c>
      <c r="AX40" s="174" t="s">
        <v>476</v>
      </c>
      <c r="AY40" s="174" t="s">
        <v>476</v>
      </c>
      <c r="AZ40" s="174" t="s">
        <v>476</v>
      </c>
      <c r="BA40" s="174" t="s">
        <v>476</v>
      </c>
      <c r="BB40" s="174" t="s">
        <v>476</v>
      </c>
      <c r="BC40" s="174" t="s">
        <v>476</v>
      </c>
      <c r="BD40" s="174" t="s">
        <v>476</v>
      </c>
      <c r="BE40" s="174" t="s">
        <v>476</v>
      </c>
      <c r="BF40" s="174" t="s">
        <v>476</v>
      </c>
      <c r="BG40" s="174" t="s">
        <v>476</v>
      </c>
      <c r="BH40" s="174" t="s">
        <v>476</v>
      </c>
      <c r="BI40" s="174" t="s">
        <v>476</v>
      </c>
      <c r="BJ40" s="174" t="s">
        <v>476</v>
      </c>
      <c r="BK40" s="175" t="s">
        <v>476</v>
      </c>
    </row>
    <row r="41" spans="1:66" ht="45.75" customHeight="1" thickBot="1">
      <c r="AE41" s="208"/>
      <c r="AG41" s="208"/>
      <c r="AJ41" s="227"/>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row>
    <row r="42" spans="1:66" ht="45.75" customHeight="1" thickBot="1">
      <c r="B42" s="23" t="s">
        <v>147</v>
      </c>
      <c r="AJ42" s="23" t="s">
        <v>147</v>
      </c>
      <c r="AL42" s="255"/>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row>
    <row r="43" spans="1:66" ht="45.75" customHeight="1">
      <c r="B43" s="39" t="s">
        <v>477</v>
      </c>
      <c r="C43" s="21" t="s">
        <v>478</v>
      </c>
      <c r="D43" s="20">
        <v>3</v>
      </c>
      <c r="E43" s="74"/>
      <c r="F43" s="22"/>
      <c r="G43" s="22"/>
      <c r="H43" s="22"/>
      <c r="I43" s="22"/>
      <c r="J43" s="22"/>
      <c r="K43" s="22"/>
      <c r="L43" s="22"/>
      <c r="M43" s="22"/>
      <c r="N43" s="405"/>
      <c r="O43" s="405"/>
      <c r="P43" s="405"/>
      <c r="Q43" s="405"/>
      <c r="R43" s="405"/>
      <c r="S43" s="405"/>
      <c r="T43" s="405"/>
      <c r="U43" s="405"/>
      <c r="V43" s="405"/>
      <c r="W43" s="405"/>
      <c r="X43" s="405"/>
      <c r="Y43" s="405"/>
      <c r="Z43" s="405"/>
      <c r="AA43" s="405"/>
      <c r="AB43" s="405"/>
      <c r="AC43" s="406"/>
      <c r="AE43" s="6" t="s">
        <v>479</v>
      </c>
      <c r="AG43" s="6"/>
      <c r="AJ43" s="39" t="s">
        <v>477</v>
      </c>
      <c r="AK43" s="21" t="s">
        <v>478</v>
      </c>
      <c r="AL43" s="20">
        <v>3</v>
      </c>
      <c r="AM43" s="74" t="s">
        <v>480</v>
      </c>
      <c r="AN43" s="22" t="s">
        <v>480</v>
      </c>
      <c r="AO43" s="22" t="s">
        <v>480</v>
      </c>
      <c r="AP43" s="22" t="s">
        <v>480</v>
      </c>
      <c r="AQ43" s="22" t="s">
        <v>480</v>
      </c>
      <c r="AR43" s="22" t="s">
        <v>480</v>
      </c>
      <c r="AS43" s="22" t="s">
        <v>480</v>
      </c>
      <c r="AT43" s="22" t="s">
        <v>480</v>
      </c>
      <c r="AU43" s="22" t="s">
        <v>480</v>
      </c>
      <c r="AV43" s="22" t="s">
        <v>480</v>
      </c>
      <c r="AW43" s="22" t="s">
        <v>480</v>
      </c>
      <c r="AX43" s="22" t="s">
        <v>480</v>
      </c>
      <c r="AY43" s="22" t="s">
        <v>480</v>
      </c>
      <c r="AZ43" s="22" t="s">
        <v>480</v>
      </c>
      <c r="BA43" s="22" t="s">
        <v>480</v>
      </c>
      <c r="BB43" s="22" t="s">
        <v>480</v>
      </c>
      <c r="BC43" s="22" t="s">
        <v>480</v>
      </c>
      <c r="BD43" s="22" t="s">
        <v>480</v>
      </c>
      <c r="BE43" s="22" t="s">
        <v>480</v>
      </c>
      <c r="BF43" s="22" t="s">
        <v>480</v>
      </c>
      <c r="BG43" s="22" t="s">
        <v>480</v>
      </c>
      <c r="BH43" s="22" t="s">
        <v>480</v>
      </c>
      <c r="BI43" s="22" t="s">
        <v>480</v>
      </c>
      <c r="BJ43" s="22" t="s">
        <v>480</v>
      </c>
      <c r="BK43" s="40" t="s">
        <v>480</v>
      </c>
    </row>
    <row r="44" spans="1:66" ht="45.75" customHeight="1">
      <c r="B44" s="41" t="s">
        <v>481</v>
      </c>
      <c r="C44" s="16" t="s">
        <v>142</v>
      </c>
      <c r="D44" s="15">
        <v>0</v>
      </c>
      <c r="E44" s="75"/>
      <c r="F44" s="36"/>
      <c r="G44" s="36"/>
      <c r="H44" s="36"/>
      <c r="I44" s="36"/>
      <c r="J44" s="36"/>
      <c r="K44" s="36"/>
      <c r="L44" s="36"/>
      <c r="M44" s="36"/>
      <c r="N44" s="407"/>
      <c r="O44" s="407"/>
      <c r="P44" s="407"/>
      <c r="Q44" s="407"/>
      <c r="R44" s="407"/>
      <c r="S44" s="407"/>
      <c r="T44" s="407"/>
      <c r="U44" s="407"/>
      <c r="V44" s="407"/>
      <c r="W44" s="407"/>
      <c r="X44" s="407"/>
      <c r="Y44" s="407"/>
      <c r="Z44" s="407"/>
      <c r="AA44" s="407"/>
      <c r="AB44" s="407"/>
      <c r="AC44" s="408"/>
      <c r="AE44" s="53" t="s">
        <v>482</v>
      </c>
      <c r="AG44" s="53"/>
      <c r="AJ44" s="41" t="s">
        <v>481</v>
      </c>
      <c r="AK44" s="16" t="s">
        <v>142</v>
      </c>
      <c r="AL44" s="15">
        <v>0</v>
      </c>
      <c r="AM44" s="75" t="s">
        <v>483</v>
      </c>
      <c r="AN44" s="36" t="s">
        <v>483</v>
      </c>
      <c r="AO44" s="36" t="s">
        <v>483</v>
      </c>
      <c r="AP44" s="36" t="s">
        <v>483</v>
      </c>
      <c r="AQ44" s="36" t="s">
        <v>483</v>
      </c>
      <c r="AR44" s="36" t="s">
        <v>483</v>
      </c>
      <c r="AS44" s="36" t="s">
        <v>483</v>
      </c>
      <c r="AT44" s="36" t="s">
        <v>483</v>
      </c>
      <c r="AU44" s="36" t="s">
        <v>483</v>
      </c>
      <c r="AV44" s="36" t="s">
        <v>483</v>
      </c>
      <c r="AW44" s="36" t="s">
        <v>483</v>
      </c>
      <c r="AX44" s="36" t="s">
        <v>483</v>
      </c>
      <c r="AY44" s="36" t="s">
        <v>483</v>
      </c>
      <c r="AZ44" s="36" t="s">
        <v>483</v>
      </c>
      <c r="BA44" s="36" t="s">
        <v>483</v>
      </c>
      <c r="BB44" s="36" t="s">
        <v>483</v>
      </c>
      <c r="BC44" s="36" t="s">
        <v>483</v>
      </c>
      <c r="BD44" s="36" t="s">
        <v>483</v>
      </c>
      <c r="BE44" s="36" t="s">
        <v>483</v>
      </c>
      <c r="BF44" s="36" t="s">
        <v>483</v>
      </c>
      <c r="BG44" s="36" t="s">
        <v>483</v>
      </c>
      <c r="BH44" s="36" t="s">
        <v>483</v>
      </c>
      <c r="BI44" s="36" t="s">
        <v>483</v>
      </c>
      <c r="BJ44" s="36" t="s">
        <v>483</v>
      </c>
      <c r="BK44" s="116" t="s">
        <v>483</v>
      </c>
    </row>
    <row r="45" spans="1:66" ht="45.75" customHeight="1">
      <c r="B45" s="41" t="s">
        <v>484</v>
      </c>
      <c r="C45" s="16" t="s">
        <v>485</v>
      </c>
      <c r="D45" s="15">
        <v>0</v>
      </c>
      <c r="E45" s="75"/>
      <c r="F45" s="36"/>
      <c r="G45" s="36"/>
      <c r="H45" s="36"/>
      <c r="I45" s="36"/>
      <c r="J45" s="36"/>
      <c r="K45" s="36"/>
      <c r="L45" s="36"/>
      <c r="M45" s="36"/>
      <c r="N45" s="407"/>
      <c r="O45" s="407"/>
      <c r="P45" s="407"/>
      <c r="Q45" s="407"/>
      <c r="R45" s="407"/>
      <c r="S45" s="407"/>
      <c r="T45" s="407"/>
      <c r="U45" s="407"/>
      <c r="V45" s="407"/>
      <c r="W45" s="407"/>
      <c r="X45" s="407"/>
      <c r="Y45" s="407"/>
      <c r="Z45" s="407"/>
      <c r="AA45" s="407"/>
      <c r="AB45" s="407"/>
      <c r="AC45" s="408"/>
      <c r="AE45" s="53" t="s">
        <v>486</v>
      </c>
      <c r="AG45" s="53"/>
      <c r="AJ45" s="41" t="s">
        <v>484</v>
      </c>
      <c r="AK45" s="16" t="s">
        <v>485</v>
      </c>
      <c r="AL45" s="15">
        <v>0</v>
      </c>
      <c r="AM45" s="75" t="s">
        <v>487</v>
      </c>
      <c r="AN45" s="36" t="s">
        <v>487</v>
      </c>
      <c r="AO45" s="36" t="s">
        <v>487</v>
      </c>
      <c r="AP45" s="36" t="s">
        <v>487</v>
      </c>
      <c r="AQ45" s="36" t="s">
        <v>487</v>
      </c>
      <c r="AR45" s="36" t="s">
        <v>487</v>
      </c>
      <c r="AS45" s="36" t="s">
        <v>487</v>
      </c>
      <c r="AT45" s="36" t="s">
        <v>487</v>
      </c>
      <c r="AU45" s="36" t="s">
        <v>487</v>
      </c>
      <c r="AV45" s="36" t="s">
        <v>487</v>
      </c>
      <c r="AW45" s="36" t="s">
        <v>487</v>
      </c>
      <c r="AX45" s="36" t="s">
        <v>487</v>
      </c>
      <c r="AY45" s="36" t="s">
        <v>487</v>
      </c>
      <c r="AZ45" s="36" t="s">
        <v>487</v>
      </c>
      <c r="BA45" s="36" t="s">
        <v>487</v>
      </c>
      <c r="BB45" s="36" t="s">
        <v>487</v>
      </c>
      <c r="BC45" s="36" t="s">
        <v>487</v>
      </c>
      <c r="BD45" s="36" t="s">
        <v>487</v>
      </c>
      <c r="BE45" s="36" t="s">
        <v>487</v>
      </c>
      <c r="BF45" s="36" t="s">
        <v>487</v>
      </c>
      <c r="BG45" s="36" t="s">
        <v>487</v>
      </c>
      <c r="BH45" s="36" t="s">
        <v>487</v>
      </c>
      <c r="BI45" s="36" t="s">
        <v>487</v>
      </c>
      <c r="BJ45" s="36" t="s">
        <v>487</v>
      </c>
      <c r="BK45" s="116" t="s">
        <v>487</v>
      </c>
    </row>
    <row r="46" spans="1:66" ht="45.75" customHeight="1">
      <c r="B46" s="41" t="s">
        <v>488</v>
      </c>
      <c r="C46" s="16" t="s">
        <v>485</v>
      </c>
      <c r="D46" s="15">
        <v>0</v>
      </c>
      <c r="E46" s="75"/>
      <c r="F46" s="36"/>
      <c r="G46" s="36"/>
      <c r="H46" s="36"/>
      <c r="I46" s="36"/>
      <c r="J46" s="36"/>
      <c r="K46" s="36"/>
      <c r="L46" s="36"/>
      <c r="M46" s="36"/>
      <c r="N46" s="407"/>
      <c r="O46" s="407"/>
      <c r="P46" s="407"/>
      <c r="Q46" s="407"/>
      <c r="R46" s="407"/>
      <c r="S46" s="407"/>
      <c r="T46" s="407"/>
      <c r="U46" s="407"/>
      <c r="V46" s="407"/>
      <c r="W46" s="407"/>
      <c r="X46" s="407"/>
      <c r="Y46" s="407"/>
      <c r="Z46" s="407"/>
      <c r="AA46" s="407"/>
      <c r="AB46" s="407"/>
      <c r="AC46" s="408"/>
      <c r="AE46" s="53" t="s">
        <v>489</v>
      </c>
      <c r="AG46" s="53"/>
      <c r="AJ46" s="41" t="s">
        <v>488</v>
      </c>
      <c r="AK46" s="16" t="s">
        <v>485</v>
      </c>
      <c r="AL46" s="15">
        <v>0</v>
      </c>
      <c r="AM46" s="75" t="s">
        <v>490</v>
      </c>
      <c r="AN46" s="36" t="s">
        <v>490</v>
      </c>
      <c r="AO46" s="36" t="s">
        <v>490</v>
      </c>
      <c r="AP46" s="36" t="s">
        <v>490</v>
      </c>
      <c r="AQ46" s="36" t="s">
        <v>490</v>
      </c>
      <c r="AR46" s="36" t="s">
        <v>490</v>
      </c>
      <c r="AS46" s="36" t="s">
        <v>490</v>
      </c>
      <c r="AT46" s="36" t="s">
        <v>490</v>
      </c>
      <c r="AU46" s="36" t="s">
        <v>490</v>
      </c>
      <c r="AV46" s="36" t="s">
        <v>490</v>
      </c>
      <c r="AW46" s="36" t="s">
        <v>490</v>
      </c>
      <c r="AX46" s="36" t="s">
        <v>490</v>
      </c>
      <c r="AY46" s="36" t="s">
        <v>490</v>
      </c>
      <c r="AZ46" s="36" t="s">
        <v>490</v>
      </c>
      <c r="BA46" s="36" t="s">
        <v>490</v>
      </c>
      <c r="BB46" s="36" t="s">
        <v>490</v>
      </c>
      <c r="BC46" s="36" t="s">
        <v>490</v>
      </c>
      <c r="BD46" s="36" t="s">
        <v>490</v>
      </c>
      <c r="BE46" s="36" t="s">
        <v>490</v>
      </c>
      <c r="BF46" s="36" t="s">
        <v>490</v>
      </c>
      <c r="BG46" s="36" t="s">
        <v>490</v>
      </c>
      <c r="BH46" s="36" t="s">
        <v>490</v>
      </c>
      <c r="BI46" s="36" t="s">
        <v>490</v>
      </c>
      <c r="BJ46" s="36" t="s">
        <v>490</v>
      </c>
      <c r="BK46" s="116" t="s">
        <v>490</v>
      </c>
    </row>
    <row r="47" spans="1:66" ht="45.75" customHeight="1">
      <c r="B47" s="41" t="s">
        <v>491</v>
      </c>
      <c r="C47" s="16" t="s">
        <v>142</v>
      </c>
      <c r="D47" s="15">
        <v>0</v>
      </c>
      <c r="E47" s="71">
        <v>1440</v>
      </c>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78"/>
      <c r="AE47" s="53" t="s">
        <v>492</v>
      </c>
      <c r="AG47" s="53"/>
      <c r="AJ47" s="41" t="s">
        <v>491</v>
      </c>
      <c r="AK47" s="16" t="s">
        <v>142</v>
      </c>
      <c r="AL47" s="15">
        <v>0</v>
      </c>
      <c r="AM47" s="71" t="s">
        <v>493</v>
      </c>
      <c r="AN47" s="117" t="s">
        <v>493</v>
      </c>
      <c r="AO47" s="117" t="s">
        <v>493</v>
      </c>
      <c r="AP47" s="117" t="s">
        <v>493</v>
      </c>
      <c r="AQ47" s="117" t="s">
        <v>493</v>
      </c>
      <c r="AR47" s="117" t="s">
        <v>493</v>
      </c>
      <c r="AS47" s="117" t="s">
        <v>493</v>
      </c>
      <c r="AT47" s="117" t="s">
        <v>493</v>
      </c>
      <c r="AU47" s="117" t="s">
        <v>493</v>
      </c>
      <c r="AV47" s="117" t="s">
        <v>493</v>
      </c>
      <c r="AW47" s="117" t="s">
        <v>493</v>
      </c>
      <c r="AX47" s="117" t="s">
        <v>493</v>
      </c>
      <c r="AY47" s="117" t="s">
        <v>493</v>
      </c>
      <c r="AZ47" s="117" t="s">
        <v>493</v>
      </c>
      <c r="BA47" s="117" t="s">
        <v>493</v>
      </c>
      <c r="BB47" s="117" t="s">
        <v>493</v>
      </c>
      <c r="BC47" s="117" t="s">
        <v>493</v>
      </c>
      <c r="BD47" s="117" t="s">
        <v>493</v>
      </c>
      <c r="BE47" s="117" t="s">
        <v>493</v>
      </c>
      <c r="BF47" s="117" t="s">
        <v>493</v>
      </c>
      <c r="BG47" s="117" t="s">
        <v>493</v>
      </c>
      <c r="BH47" s="117" t="s">
        <v>493</v>
      </c>
      <c r="BI47" s="117" t="s">
        <v>493</v>
      </c>
      <c r="BJ47" s="117" t="s">
        <v>493</v>
      </c>
      <c r="BK47" s="178" t="s">
        <v>493</v>
      </c>
    </row>
    <row r="48" spans="1:66" ht="45.75" customHeight="1">
      <c r="B48" s="41" t="s">
        <v>494</v>
      </c>
      <c r="C48" s="16" t="s">
        <v>485</v>
      </c>
      <c r="D48" s="15">
        <v>0</v>
      </c>
      <c r="E48" s="75"/>
      <c r="F48" s="132">
        <f t="shared" ref="F48:AC48" si="7">F46/$E$47</f>
        <v>0</v>
      </c>
      <c r="G48" s="132">
        <f t="shared" si="7"/>
        <v>0</v>
      </c>
      <c r="H48" s="132">
        <f t="shared" si="7"/>
        <v>0</v>
      </c>
      <c r="I48" s="132">
        <f t="shared" si="7"/>
        <v>0</v>
      </c>
      <c r="J48" s="132">
        <f t="shared" si="7"/>
        <v>0</v>
      </c>
      <c r="K48" s="132">
        <f t="shared" si="7"/>
        <v>0</v>
      </c>
      <c r="L48" s="132">
        <f t="shared" si="7"/>
        <v>0</v>
      </c>
      <c r="M48" s="132">
        <f t="shared" si="7"/>
        <v>0</v>
      </c>
      <c r="N48" s="132">
        <f t="shared" si="7"/>
        <v>0</v>
      </c>
      <c r="O48" s="132">
        <f t="shared" si="7"/>
        <v>0</v>
      </c>
      <c r="P48" s="132">
        <f t="shared" si="7"/>
        <v>0</v>
      </c>
      <c r="Q48" s="132">
        <f t="shared" si="7"/>
        <v>0</v>
      </c>
      <c r="R48" s="132">
        <f t="shared" si="7"/>
        <v>0</v>
      </c>
      <c r="S48" s="132">
        <f t="shared" si="7"/>
        <v>0</v>
      </c>
      <c r="T48" s="132">
        <f t="shared" si="7"/>
        <v>0</v>
      </c>
      <c r="U48" s="132">
        <f t="shared" si="7"/>
        <v>0</v>
      </c>
      <c r="V48" s="132">
        <f t="shared" si="7"/>
        <v>0</v>
      </c>
      <c r="W48" s="132">
        <f t="shared" si="7"/>
        <v>0</v>
      </c>
      <c r="X48" s="132">
        <f t="shared" si="7"/>
        <v>0</v>
      </c>
      <c r="Y48" s="132">
        <f t="shared" si="7"/>
        <v>0</v>
      </c>
      <c r="Z48" s="132">
        <f t="shared" si="7"/>
        <v>0</v>
      </c>
      <c r="AA48" s="132">
        <f t="shared" si="7"/>
        <v>0</v>
      </c>
      <c r="AB48" s="132">
        <f t="shared" si="7"/>
        <v>0</v>
      </c>
      <c r="AC48" s="179">
        <f t="shared" si="7"/>
        <v>0</v>
      </c>
      <c r="AE48" s="53" t="s">
        <v>495</v>
      </c>
      <c r="AG48" s="53"/>
      <c r="AJ48" s="41" t="s">
        <v>494</v>
      </c>
      <c r="AK48" s="16" t="s">
        <v>485</v>
      </c>
      <c r="AL48" s="15">
        <v>0</v>
      </c>
      <c r="AM48" s="75" t="s">
        <v>496</v>
      </c>
      <c r="AN48" s="132" t="s">
        <v>496</v>
      </c>
      <c r="AO48" s="132" t="s">
        <v>496</v>
      </c>
      <c r="AP48" s="132" t="s">
        <v>496</v>
      </c>
      <c r="AQ48" s="132" t="s">
        <v>496</v>
      </c>
      <c r="AR48" s="132" t="s">
        <v>496</v>
      </c>
      <c r="AS48" s="132" t="s">
        <v>496</v>
      </c>
      <c r="AT48" s="132" t="s">
        <v>496</v>
      </c>
      <c r="AU48" s="132" t="s">
        <v>496</v>
      </c>
      <c r="AV48" s="132" t="s">
        <v>496</v>
      </c>
      <c r="AW48" s="132" t="s">
        <v>496</v>
      </c>
      <c r="AX48" s="132" t="s">
        <v>496</v>
      </c>
      <c r="AY48" s="132" t="s">
        <v>496</v>
      </c>
      <c r="AZ48" s="132" t="s">
        <v>496</v>
      </c>
      <c r="BA48" s="132" t="s">
        <v>496</v>
      </c>
      <c r="BB48" s="132" t="s">
        <v>496</v>
      </c>
      <c r="BC48" s="132" t="s">
        <v>496</v>
      </c>
      <c r="BD48" s="132" t="s">
        <v>496</v>
      </c>
      <c r="BE48" s="132" t="s">
        <v>496</v>
      </c>
      <c r="BF48" s="132" t="s">
        <v>496</v>
      </c>
      <c r="BG48" s="132" t="s">
        <v>496</v>
      </c>
      <c r="BH48" s="132" t="s">
        <v>496</v>
      </c>
      <c r="BI48" s="132" t="s">
        <v>496</v>
      </c>
      <c r="BJ48" s="132" t="s">
        <v>496</v>
      </c>
      <c r="BK48" s="179" t="s">
        <v>496</v>
      </c>
    </row>
    <row r="49" spans="1:64" ht="45.75" customHeight="1" thickBot="1">
      <c r="B49" s="43" t="s">
        <v>497</v>
      </c>
      <c r="C49" s="13" t="s">
        <v>149</v>
      </c>
      <c r="D49" s="12">
        <v>0</v>
      </c>
      <c r="E49" s="76"/>
      <c r="F49" s="52" t="e">
        <f t="shared" ref="F49:AC49" si="8">F48/(F43*1000)</f>
        <v>#DIV/0!</v>
      </c>
      <c r="G49" s="176" t="e">
        <f t="shared" si="8"/>
        <v>#DIV/0!</v>
      </c>
      <c r="H49" s="176" t="e">
        <f t="shared" si="8"/>
        <v>#DIV/0!</v>
      </c>
      <c r="I49" s="176" t="e">
        <f t="shared" si="8"/>
        <v>#DIV/0!</v>
      </c>
      <c r="J49" s="176" t="e">
        <f t="shared" si="8"/>
        <v>#DIV/0!</v>
      </c>
      <c r="K49" s="176" t="e">
        <f t="shared" si="8"/>
        <v>#DIV/0!</v>
      </c>
      <c r="L49" s="176" t="e">
        <f t="shared" si="8"/>
        <v>#DIV/0!</v>
      </c>
      <c r="M49" s="176" t="e">
        <f t="shared" si="8"/>
        <v>#DIV/0!</v>
      </c>
      <c r="N49" s="176" t="e">
        <f t="shared" si="8"/>
        <v>#DIV/0!</v>
      </c>
      <c r="O49" s="176" t="e">
        <f t="shared" si="8"/>
        <v>#DIV/0!</v>
      </c>
      <c r="P49" s="176" t="e">
        <f t="shared" si="8"/>
        <v>#DIV/0!</v>
      </c>
      <c r="Q49" s="176" t="e">
        <f t="shared" si="8"/>
        <v>#DIV/0!</v>
      </c>
      <c r="R49" s="176" t="e">
        <f t="shared" si="8"/>
        <v>#DIV/0!</v>
      </c>
      <c r="S49" s="176" t="e">
        <f t="shared" si="8"/>
        <v>#DIV/0!</v>
      </c>
      <c r="T49" s="176" t="e">
        <f t="shared" si="8"/>
        <v>#DIV/0!</v>
      </c>
      <c r="U49" s="176" t="e">
        <f t="shared" si="8"/>
        <v>#DIV/0!</v>
      </c>
      <c r="V49" s="176" t="e">
        <f t="shared" si="8"/>
        <v>#DIV/0!</v>
      </c>
      <c r="W49" s="176" t="e">
        <f t="shared" si="8"/>
        <v>#DIV/0!</v>
      </c>
      <c r="X49" s="176" t="e">
        <f t="shared" si="8"/>
        <v>#DIV/0!</v>
      </c>
      <c r="Y49" s="176" t="e">
        <f t="shared" si="8"/>
        <v>#DIV/0!</v>
      </c>
      <c r="Z49" s="176" t="e">
        <f t="shared" si="8"/>
        <v>#DIV/0!</v>
      </c>
      <c r="AA49" s="176" t="e">
        <f t="shared" si="8"/>
        <v>#DIV/0!</v>
      </c>
      <c r="AB49" s="176" t="e">
        <f t="shared" si="8"/>
        <v>#DIV/0!</v>
      </c>
      <c r="AC49" s="177" t="e">
        <f t="shared" si="8"/>
        <v>#DIV/0!</v>
      </c>
      <c r="AE49" s="18" t="s">
        <v>498</v>
      </c>
      <c r="AG49" s="18"/>
      <c r="AJ49" s="43" t="s">
        <v>497</v>
      </c>
      <c r="AK49" s="13" t="s">
        <v>149</v>
      </c>
      <c r="AL49" s="12">
        <v>0</v>
      </c>
      <c r="AM49" s="76" t="s">
        <v>499</v>
      </c>
      <c r="AN49" s="52" t="s">
        <v>499</v>
      </c>
      <c r="AO49" s="176" t="s">
        <v>499</v>
      </c>
      <c r="AP49" s="176" t="s">
        <v>499</v>
      </c>
      <c r="AQ49" s="176" t="s">
        <v>499</v>
      </c>
      <c r="AR49" s="176" t="s">
        <v>499</v>
      </c>
      <c r="AS49" s="176" t="s">
        <v>499</v>
      </c>
      <c r="AT49" s="176" t="s">
        <v>499</v>
      </c>
      <c r="AU49" s="176" t="s">
        <v>499</v>
      </c>
      <c r="AV49" s="176" t="s">
        <v>499</v>
      </c>
      <c r="AW49" s="176" t="s">
        <v>499</v>
      </c>
      <c r="AX49" s="176" t="s">
        <v>499</v>
      </c>
      <c r="AY49" s="176" t="s">
        <v>499</v>
      </c>
      <c r="AZ49" s="176" t="s">
        <v>499</v>
      </c>
      <c r="BA49" s="176" t="s">
        <v>499</v>
      </c>
      <c r="BB49" s="176" t="s">
        <v>499</v>
      </c>
      <c r="BC49" s="176" t="s">
        <v>499</v>
      </c>
      <c r="BD49" s="176" t="s">
        <v>499</v>
      </c>
      <c r="BE49" s="176" t="s">
        <v>499</v>
      </c>
      <c r="BF49" s="176" t="s">
        <v>499</v>
      </c>
      <c r="BG49" s="176" t="s">
        <v>499</v>
      </c>
      <c r="BH49" s="176" t="s">
        <v>499</v>
      </c>
      <c r="BI49" s="176" t="s">
        <v>499</v>
      </c>
      <c r="BJ49" s="176" t="s">
        <v>499</v>
      </c>
      <c r="BK49" s="177" t="s">
        <v>499</v>
      </c>
    </row>
    <row r="50" spans="1:64" ht="45.75" customHeight="1" thickBot="1">
      <c r="B50" s="227"/>
      <c r="AE50" s="208"/>
      <c r="AG50" s="208"/>
      <c r="AJ50" s="227"/>
      <c r="AK50" s="229"/>
      <c r="AL50" s="255"/>
      <c r="BL50" s="229"/>
    </row>
    <row r="51" spans="1:64" ht="45.75" customHeight="1" thickBot="1">
      <c r="B51" s="23" t="s">
        <v>151</v>
      </c>
      <c r="AJ51" s="23" t="s">
        <v>151</v>
      </c>
      <c r="AL51" s="255"/>
      <c r="BL51" s="229"/>
    </row>
    <row r="52" spans="1:64" ht="45.75" customHeight="1" thickBot="1">
      <c r="B52" s="109" t="s">
        <v>500</v>
      </c>
      <c r="C52" s="46" t="s">
        <v>142</v>
      </c>
      <c r="D52" s="46">
        <v>0</v>
      </c>
      <c r="E52" s="172"/>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3"/>
      <c r="AE52" s="47" t="s">
        <v>501</v>
      </c>
      <c r="AG52" s="47"/>
      <c r="AJ52" s="109" t="s">
        <v>500</v>
      </c>
      <c r="AK52" s="46" t="s">
        <v>142</v>
      </c>
      <c r="AL52" s="46">
        <v>0</v>
      </c>
      <c r="AM52" s="172" t="s">
        <v>502</v>
      </c>
      <c r="AN52" s="171" t="s">
        <v>502</v>
      </c>
      <c r="AO52" s="171" t="s">
        <v>502</v>
      </c>
      <c r="AP52" s="171" t="s">
        <v>502</v>
      </c>
      <c r="AQ52" s="171" t="s">
        <v>502</v>
      </c>
      <c r="AR52" s="171" t="s">
        <v>502</v>
      </c>
      <c r="AS52" s="171" t="s">
        <v>502</v>
      </c>
      <c r="AT52" s="171" t="s">
        <v>502</v>
      </c>
      <c r="AU52" s="171" t="s">
        <v>502</v>
      </c>
      <c r="AV52" s="171" t="s">
        <v>502</v>
      </c>
      <c r="AW52" s="171" t="s">
        <v>502</v>
      </c>
      <c r="AX52" s="171" t="s">
        <v>502</v>
      </c>
      <c r="AY52" s="171" t="s">
        <v>502</v>
      </c>
      <c r="AZ52" s="171" t="s">
        <v>502</v>
      </c>
      <c r="BA52" s="171" t="s">
        <v>502</v>
      </c>
      <c r="BB52" s="171" t="s">
        <v>502</v>
      </c>
      <c r="BC52" s="171" t="s">
        <v>502</v>
      </c>
      <c r="BD52" s="171" t="s">
        <v>502</v>
      </c>
      <c r="BE52" s="171" t="s">
        <v>502</v>
      </c>
      <c r="BF52" s="171" t="s">
        <v>502</v>
      </c>
      <c r="BG52" s="171" t="s">
        <v>502</v>
      </c>
      <c r="BH52" s="171" t="s">
        <v>502</v>
      </c>
      <c r="BI52" s="171" t="s">
        <v>502</v>
      </c>
      <c r="BJ52" s="171" t="s">
        <v>502</v>
      </c>
      <c r="BK52" s="173" t="s">
        <v>502</v>
      </c>
    </row>
    <row r="53" spans="1:64" ht="45.75" customHeight="1" thickBot="1"/>
    <row r="54" spans="1:64" ht="45.75" customHeight="1" thickBot="1">
      <c r="B54" s="23" t="s">
        <v>154</v>
      </c>
      <c r="AJ54" s="23" t="s">
        <v>154</v>
      </c>
      <c r="AL54" s="255"/>
    </row>
    <row r="55" spans="1:64" ht="45.75" customHeight="1">
      <c r="B55" s="39" t="s">
        <v>503</v>
      </c>
      <c r="C55" s="21" t="s">
        <v>156</v>
      </c>
      <c r="D55" s="20">
        <v>2</v>
      </c>
      <c r="E55" s="75"/>
      <c r="F55" s="17"/>
      <c r="G55" s="17"/>
      <c r="H55" s="17"/>
      <c r="I55" s="17"/>
      <c r="J55" s="17"/>
      <c r="K55" s="17"/>
      <c r="L55" s="17"/>
      <c r="M55" s="17"/>
      <c r="N55" s="17"/>
      <c r="O55" s="17"/>
      <c r="P55" s="17"/>
      <c r="Q55" s="17"/>
      <c r="R55" s="17"/>
      <c r="S55" s="17"/>
      <c r="T55" s="17"/>
      <c r="U55" s="17"/>
      <c r="V55" s="17"/>
      <c r="W55" s="17"/>
      <c r="X55" s="17"/>
      <c r="Y55" s="17"/>
      <c r="Z55" s="17"/>
      <c r="AA55" s="17"/>
      <c r="AB55" s="17"/>
      <c r="AC55" s="42"/>
      <c r="AE55" s="6" t="s">
        <v>504</v>
      </c>
      <c r="AG55" s="6"/>
      <c r="AJ55" s="39" t="s">
        <v>503</v>
      </c>
      <c r="AK55" s="21" t="s">
        <v>156</v>
      </c>
      <c r="AL55" s="20">
        <v>2</v>
      </c>
      <c r="AM55" s="75" t="s">
        <v>505</v>
      </c>
      <c r="AN55" s="17" t="s">
        <v>505</v>
      </c>
      <c r="AO55" s="17" t="s">
        <v>505</v>
      </c>
      <c r="AP55" s="17" t="s">
        <v>505</v>
      </c>
      <c r="AQ55" s="17" t="s">
        <v>505</v>
      </c>
      <c r="AR55" s="17" t="s">
        <v>505</v>
      </c>
      <c r="AS55" s="17" t="s">
        <v>505</v>
      </c>
      <c r="AT55" s="17" t="s">
        <v>505</v>
      </c>
      <c r="AU55" s="17" t="s">
        <v>505</v>
      </c>
      <c r="AV55" s="17" t="s">
        <v>505</v>
      </c>
      <c r="AW55" s="17" t="s">
        <v>505</v>
      </c>
      <c r="AX55" s="17" t="s">
        <v>505</v>
      </c>
      <c r="AY55" s="17" t="s">
        <v>505</v>
      </c>
      <c r="AZ55" s="17" t="s">
        <v>505</v>
      </c>
      <c r="BA55" s="17" t="s">
        <v>505</v>
      </c>
      <c r="BB55" s="17" t="s">
        <v>505</v>
      </c>
      <c r="BC55" s="17" t="s">
        <v>505</v>
      </c>
      <c r="BD55" s="17" t="s">
        <v>505</v>
      </c>
      <c r="BE55" s="17" t="s">
        <v>505</v>
      </c>
      <c r="BF55" s="17" t="s">
        <v>505</v>
      </c>
      <c r="BG55" s="17" t="s">
        <v>505</v>
      </c>
      <c r="BH55" s="17" t="s">
        <v>505</v>
      </c>
      <c r="BI55" s="17" t="s">
        <v>505</v>
      </c>
      <c r="BJ55" s="17" t="s">
        <v>505</v>
      </c>
      <c r="BK55" s="42" t="s">
        <v>505</v>
      </c>
    </row>
    <row r="56" spans="1:64" ht="45.75" customHeight="1" thickBot="1">
      <c r="B56" s="43" t="s">
        <v>506</v>
      </c>
      <c r="C56" s="12" t="s">
        <v>156</v>
      </c>
      <c r="D56" s="12">
        <v>2</v>
      </c>
      <c r="E56" s="76"/>
      <c r="F56" s="305">
        <f>F55</f>
        <v>0</v>
      </c>
      <c r="G56" s="305">
        <f>F55+G55</f>
        <v>0</v>
      </c>
      <c r="H56" s="305">
        <f t="shared" ref="H56:AC56" si="9">G55+H55</f>
        <v>0</v>
      </c>
      <c r="I56" s="305">
        <f t="shared" si="9"/>
        <v>0</v>
      </c>
      <c r="J56" s="305">
        <f t="shared" si="9"/>
        <v>0</v>
      </c>
      <c r="K56" s="305">
        <f t="shared" si="9"/>
        <v>0</v>
      </c>
      <c r="L56" s="305">
        <f t="shared" si="9"/>
        <v>0</v>
      </c>
      <c r="M56" s="305">
        <f t="shared" si="9"/>
        <v>0</v>
      </c>
      <c r="N56" s="305">
        <f t="shared" si="9"/>
        <v>0</v>
      </c>
      <c r="O56" s="305">
        <f t="shared" si="9"/>
        <v>0</v>
      </c>
      <c r="P56" s="305">
        <f t="shared" si="9"/>
        <v>0</v>
      </c>
      <c r="Q56" s="305">
        <f t="shared" si="9"/>
        <v>0</v>
      </c>
      <c r="R56" s="305">
        <f t="shared" si="9"/>
        <v>0</v>
      </c>
      <c r="S56" s="305">
        <f t="shared" si="9"/>
        <v>0</v>
      </c>
      <c r="T56" s="305">
        <f t="shared" si="9"/>
        <v>0</v>
      </c>
      <c r="U56" s="305">
        <f t="shared" si="9"/>
        <v>0</v>
      </c>
      <c r="V56" s="305">
        <f t="shared" si="9"/>
        <v>0</v>
      </c>
      <c r="W56" s="305">
        <f t="shared" si="9"/>
        <v>0</v>
      </c>
      <c r="X56" s="305">
        <f t="shared" si="9"/>
        <v>0</v>
      </c>
      <c r="Y56" s="305">
        <f t="shared" si="9"/>
        <v>0</v>
      </c>
      <c r="Z56" s="305">
        <f t="shared" si="9"/>
        <v>0</v>
      </c>
      <c r="AA56" s="305">
        <f t="shared" si="9"/>
        <v>0</v>
      </c>
      <c r="AB56" s="305">
        <f t="shared" si="9"/>
        <v>0</v>
      </c>
      <c r="AC56" s="305">
        <f t="shared" si="9"/>
        <v>0</v>
      </c>
      <c r="AE56" s="18" t="s">
        <v>507</v>
      </c>
      <c r="AG56" s="18"/>
      <c r="AJ56" s="43" t="s">
        <v>506</v>
      </c>
      <c r="AK56" s="12" t="s">
        <v>156</v>
      </c>
      <c r="AL56" s="12">
        <v>2</v>
      </c>
      <c r="AM56" s="76" t="s">
        <v>508</v>
      </c>
      <c r="AN56" s="305" t="s">
        <v>508</v>
      </c>
      <c r="AO56" s="305" t="s">
        <v>508</v>
      </c>
      <c r="AP56" s="305" t="s">
        <v>508</v>
      </c>
      <c r="AQ56" s="305" t="s">
        <v>508</v>
      </c>
      <c r="AR56" s="305" t="s">
        <v>508</v>
      </c>
      <c r="AS56" s="305" t="s">
        <v>508</v>
      </c>
      <c r="AT56" s="305" t="s">
        <v>508</v>
      </c>
      <c r="AU56" s="305" t="s">
        <v>508</v>
      </c>
      <c r="AV56" s="305" t="s">
        <v>508</v>
      </c>
      <c r="AW56" s="305" t="s">
        <v>508</v>
      </c>
      <c r="AX56" s="305" t="s">
        <v>508</v>
      </c>
      <c r="AY56" s="305" t="s">
        <v>508</v>
      </c>
      <c r="AZ56" s="305" t="s">
        <v>508</v>
      </c>
      <c r="BA56" s="305" t="s">
        <v>508</v>
      </c>
      <c r="BB56" s="305" t="s">
        <v>508</v>
      </c>
      <c r="BC56" s="305" t="s">
        <v>508</v>
      </c>
      <c r="BD56" s="305" t="s">
        <v>508</v>
      </c>
      <c r="BE56" s="305" t="s">
        <v>508</v>
      </c>
      <c r="BF56" s="305" t="s">
        <v>508</v>
      </c>
      <c r="BG56" s="305" t="s">
        <v>508</v>
      </c>
      <c r="BH56" s="305" t="s">
        <v>508</v>
      </c>
      <c r="BI56" s="305" t="s">
        <v>508</v>
      </c>
      <c r="BJ56" s="305" t="s">
        <v>508</v>
      </c>
      <c r="BK56" s="305" t="s">
        <v>508</v>
      </c>
    </row>
    <row r="57" spans="1:64" ht="40.5" customHeight="1"/>
    <row r="58" spans="1:64" ht="45.75" customHeight="1">
      <c r="B58" s="413" t="s">
        <v>509</v>
      </c>
      <c r="AJ58" s="23" t="s">
        <v>510</v>
      </c>
      <c r="AL58" s="255"/>
    </row>
    <row r="59" spans="1:64" ht="45.75" customHeight="1">
      <c r="A59" s="258"/>
      <c r="B59" s="39" t="s">
        <v>511</v>
      </c>
      <c r="C59" s="379"/>
      <c r="D59" s="380"/>
      <c r="E59" s="383"/>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9"/>
      <c r="AE59" s="6" t="s">
        <v>512</v>
      </c>
      <c r="AG59" s="6"/>
      <c r="AJ59" s="39" t="s">
        <v>511</v>
      </c>
      <c r="AK59" s="379"/>
      <c r="AL59" s="380"/>
      <c r="AM59" s="383"/>
      <c r="AN59" s="379"/>
      <c r="AO59" s="379"/>
      <c r="AP59" s="379"/>
      <c r="AQ59" s="379"/>
      <c r="AR59" s="379"/>
      <c r="AS59" s="379"/>
      <c r="AT59" s="379"/>
      <c r="AU59" s="379"/>
      <c r="AV59" s="379"/>
      <c r="AW59" s="379"/>
      <c r="AX59" s="379"/>
      <c r="AY59" s="379"/>
      <c r="AZ59" s="379"/>
      <c r="BA59" s="379"/>
      <c r="BB59" s="379"/>
      <c r="BC59" s="379"/>
      <c r="BD59" s="379"/>
      <c r="BE59" s="379"/>
      <c r="BF59" s="379"/>
      <c r="BG59" s="379"/>
      <c r="BH59" s="379"/>
      <c r="BI59" s="379"/>
      <c r="BJ59" s="379"/>
      <c r="BK59" s="388"/>
    </row>
    <row r="60" spans="1:64" ht="45.75" customHeight="1">
      <c r="A60" s="258"/>
      <c r="B60" s="41" t="s">
        <v>513</v>
      </c>
      <c r="C60" s="281"/>
      <c r="D60" s="381"/>
      <c r="E60" s="279"/>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1"/>
      <c r="AE60" s="53" t="s">
        <v>514</v>
      </c>
      <c r="AG60" s="53"/>
      <c r="AJ60" s="41" t="s">
        <v>513</v>
      </c>
      <c r="AK60" s="281"/>
      <c r="AL60" s="381"/>
      <c r="AM60" s="279"/>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389"/>
    </row>
    <row r="61" spans="1:64" ht="45.75" customHeight="1">
      <c r="A61" s="258"/>
      <c r="B61" s="41" t="s">
        <v>515</v>
      </c>
      <c r="C61" s="281"/>
      <c r="D61" s="381"/>
      <c r="E61" s="279"/>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E61" s="53" t="s">
        <v>516</v>
      </c>
      <c r="AG61" s="53"/>
      <c r="AJ61" s="41" t="s">
        <v>515</v>
      </c>
      <c r="AK61" s="281"/>
      <c r="AL61" s="381"/>
      <c r="AM61" s="279"/>
      <c r="AN61" s="281"/>
      <c r="AO61" s="281"/>
      <c r="AP61" s="281"/>
      <c r="AQ61" s="281"/>
      <c r="AR61" s="281"/>
      <c r="AS61" s="281"/>
      <c r="AT61" s="281"/>
      <c r="AU61" s="281"/>
      <c r="AV61" s="281"/>
      <c r="AW61" s="281"/>
      <c r="AX61" s="281"/>
      <c r="AY61" s="281"/>
      <c r="AZ61" s="281"/>
      <c r="BA61" s="281"/>
      <c r="BB61" s="281"/>
      <c r="BC61" s="281"/>
      <c r="BD61" s="281"/>
      <c r="BE61" s="281"/>
      <c r="BF61" s="281"/>
      <c r="BG61" s="281"/>
      <c r="BH61" s="281"/>
      <c r="BI61" s="281"/>
      <c r="BJ61" s="281"/>
      <c r="BK61" s="389"/>
    </row>
    <row r="62" spans="1:64" ht="45.75" customHeight="1">
      <c r="A62" s="258"/>
      <c r="B62" s="409" t="s">
        <v>517</v>
      </c>
      <c r="C62" s="410" t="s">
        <v>132</v>
      </c>
      <c r="D62" s="411">
        <v>2</v>
      </c>
      <c r="E62" s="412" t="s">
        <v>518</v>
      </c>
      <c r="F62" s="411">
        <v>0</v>
      </c>
      <c r="G62" s="411">
        <v>0</v>
      </c>
      <c r="H62" s="411">
        <v>0</v>
      </c>
      <c r="I62" s="411">
        <v>0</v>
      </c>
      <c r="J62" s="411">
        <v>0</v>
      </c>
      <c r="K62" s="411">
        <v>0</v>
      </c>
      <c r="L62" s="411">
        <v>0</v>
      </c>
      <c r="M62" s="411">
        <v>0</v>
      </c>
      <c r="N62" s="411">
        <v>0</v>
      </c>
      <c r="O62" s="411">
        <v>0</v>
      </c>
      <c r="P62" s="411">
        <v>0</v>
      </c>
      <c r="Q62" s="411">
        <v>0</v>
      </c>
      <c r="R62" s="411">
        <v>0</v>
      </c>
      <c r="S62" s="411">
        <v>0</v>
      </c>
      <c r="T62" s="411">
        <v>0</v>
      </c>
      <c r="U62" s="415">
        <v>9.4844825988269599E-2</v>
      </c>
      <c r="V62" s="415">
        <v>0.111254179913303</v>
      </c>
      <c r="W62" s="415">
        <v>0.12530639510320399</v>
      </c>
      <c r="X62" s="415">
        <v>0.13823840294654299</v>
      </c>
      <c r="Y62" s="415">
        <v>0.14625918799683099</v>
      </c>
      <c r="Z62" s="415">
        <v>0.15134728957096399</v>
      </c>
      <c r="AA62" s="415">
        <v>0.157318555197551</v>
      </c>
      <c r="AB62" s="415">
        <v>0.161230926255542</v>
      </c>
      <c r="AC62" s="415">
        <v>0.16371631337633899</v>
      </c>
      <c r="AE62" s="18" t="s">
        <v>519</v>
      </c>
      <c r="AG62" s="18"/>
      <c r="AJ62" s="43" t="s">
        <v>520</v>
      </c>
      <c r="AK62" s="382"/>
      <c r="AL62" s="378"/>
      <c r="AM62" s="384"/>
      <c r="AN62" s="390"/>
      <c r="AO62" s="390"/>
      <c r="AP62" s="390"/>
      <c r="AQ62" s="390"/>
      <c r="AR62" s="390"/>
      <c r="AS62" s="390"/>
      <c r="AT62" s="390"/>
      <c r="AU62" s="390"/>
      <c r="AV62" s="390"/>
      <c r="AW62" s="390"/>
      <c r="AX62" s="390"/>
      <c r="AY62" s="390"/>
      <c r="AZ62" s="390"/>
      <c r="BA62" s="390"/>
      <c r="BB62" s="390"/>
      <c r="BC62" s="390"/>
      <c r="BD62" s="390"/>
      <c r="BE62" s="390"/>
      <c r="BF62" s="390"/>
      <c r="BG62" s="390"/>
      <c r="BH62" s="390"/>
      <c r="BI62" s="390"/>
      <c r="BJ62" s="390"/>
      <c r="BK62" s="391"/>
    </row>
    <row r="63" spans="1:64" ht="20.25" customHeight="1" thickBot="1">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row>
    <row r="64" spans="1:64" ht="45.75" customHeight="1">
      <c r="B64" s="421" t="s">
        <v>160</v>
      </c>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J64" s="23" t="s">
        <v>160</v>
      </c>
    </row>
    <row r="65" spans="1:63" ht="45.75" customHeight="1">
      <c r="A65" s="258"/>
      <c r="B65" s="422" t="s">
        <v>511</v>
      </c>
      <c r="C65" s="379"/>
      <c r="D65" s="380"/>
      <c r="E65" s="383"/>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6"/>
      <c r="AE65" s="6" t="s">
        <v>521</v>
      </c>
      <c r="AG65" s="6"/>
      <c r="AJ65" s="39" t="s">
        <v>511</v>
      </c>
      <c r="AK65" s="379"/>
      <c r="AL65" s="380"/>
      <c r="AM65" s="383"/>
      <c r="AN65" s="379"/>
      <c r="AO65" s="379"/>
      <c r="AP65" s="379"/>
      <c r="AQ65" s="379"/>
      <c r="AR65" s="379"/>
      <c r="AS65" s="379"/>
      <c r="AT65" s="379"/>
      <c r="AU65" s="379"/>
      <c r="AV65" s="379"/>
      <c r="AW65" s="379"/>
      <c r="AX65" s="379"/>
      <c r="AY65" s="379"/>
      <c r="AZ65" s="379"/>
      <c r="BA65" s="379"/>
      <c r="BB65" s="379"/>
      <c r="BC65" s="379"/>
      <c r="BD65" s="379"/>
      <c r="BE65" s="379"/>
      <c r="BF65" s="379"/>
      <c r="BG65" s="379"/>
      <c r="BH65" s="379"/>
      <c r="BI65" s="379"/>
      <c r="BJ65" s="379"/>
      <c r="BK65" s="388"/>
    </row>
    <row r="66" spans="1:63" ht="45.75" customHeight="1">
      <c r="A66" s="258"/>
      <c r="B66" s="41" t="s">
        <v>513</v>
      </c>
      <c r="C66" s="281"/>
      <c r="D66" s="381"/>
      <c r="E66" s="279"/>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87"/>
      <c r="AE66" s="53" t="s">
        <v>522</v>
      </c>
      <c r="AG66" s="53"/>
      <c r="AJ66" s="41" t="s">
        <v>513</v>
      </c>
      <c r="AK66" s="281"/>
      <c r="AL66" s="381"/>
      <c r="AM66" s="279"/>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389"/>
    </row>
    <row r="67" spans="1:63" ht="45.75" customHeight="1">
      <c r="A67" s="258"/>
      <c r="B67" s="41" t="s">
        <v>515</v>
      </c>
      <c r="C67" s="281"/>
      <c r="D67" s="381"/>
      <c r="E67" s="279"/>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E67" s="53" t="s">
        <v>523</v>
      </c>
      <c r="AG67" s="53"/>
      <c r="AJ67" s="41" t="s">
        <v>515</v>
      </c>
      <c r="AK67" s="281"/>
      <c r="AL67" s="381"/>
      <c r="AM67" s="279"/>
      <c r="AN67" s="281"/>
      <c r="AO67" s="281"/>
      <c r="AP67" s="281"/>
      <c r="AQ67" s="281"/>
      <c r="AR67" s="281"/>
      <c r="AS67" s="281"/>
      <c r="AT67" s="281"/>
      <c r="AU67" s="281"/>
      <c r="AV67" s="281"/>
      <c r="AW67" s="281"/>
      <c r="AX67" s="281"/>
      <c r="AY67" s="281"/>
      <c r="AZ67" s="281"/>
      <c r="BA67" s="281"/>
      <c r="BB67" s="281"/>
      <c r="BC67" s="281"/>
      <c r="BD67" s="281"/>
      <c r="BE67" s="281"/>
      <c r="BF67" s="281"/>
      <c r="BG67" s="281"/>
      <c r="BH67" s="281"/>
      <c r="BI67" s="281"/>
      <c r="BJ67" s="281"/>
      <c r="BK67" s="389"/>
    </row>
    <row r="68" spans="1:63" ht="45.75" customHeight="1">
      <c r="A68" s="258"/>
      <c r="B68" s="409" t="s">
        <v>524</v>
      </c>
      <c r="C68" s="410" t="s">
        <v>525</v>
      </c>
      <c r="D68" s="411">
        <v>2</v>
      </c>
      <c r="E68" s="412" t="s">
        <v>518</v>
      </c>
      <c r="F68" s="414">
        <v>0</v>
      </c>
      <c r="G68" s="414">
        <v>0</v>
      </c>
      <c r="H68" s="414">
        <v>0</v>
      </c>
      <c r="I68" s="414">
        <v>0</v>
      </c>
      <c r="J68" s="414">
        <v>0</v>
      </c>
      <c r="K68" s="414">
        <v>182.55</v>
      </c>
      <c r="L68" s="414">
        <v>-1025.98</v>
      </c>
      <c r="M68" s="414">
        <v>-575.19000000000005</v>
      </c>
      <c r="N68" s="414">
        <v>-1156.58</v>
      </c>
      <c r="O68" s="414">
        <v>-0.95</v>
      </c>
      <c r="P68" s="414">
        <v>0</v>
      </c>
      <c r="Q68" s="414">
        <v>-626.02</v>
      </c>
      <c r="R68" s="414">
        <v>0</v>
      </c>
      <c r="S68" s="414">
        <v>0</v>
      </c>
      <c r="T68" s="414">
        <v>0</v>
      </c>
      <c r="U68" s="414">
        <v>0</v>
      </c>
      <c r="V68" s="414">
        <v>0</v>
      </c>
      <c r="W68" s="414">
        <v>0</v>
      </c>
      <c r="X68" s="414">
        <v>0</v>
      </c>
      <c r="Y68" s="414">
        <v>0</v>
      </c>
      <c r="Z68" s="414">
        <v>0</v>
      </c>
      <c r="AA68" s="414">
        <v>0</v>
      </c>
      <c r="AB68" s="414">
        <v>0</v>
      </c>
      <c r="AC68" s="414">
        <v>0</v>
      </c>
      <c r="AE68" s="18" t="s">
        <v>526</v>
      </c>
      <c r="AG68" s="18"/>
      <c r="AJ68" s="43" t="s">
        <v>520</v>
      </c>
      <c r="AK68" s="382"/>
      <c r="AL68" s="378"/>
      <c r="AM68" s="384"/>
      <c r="AN68" s="390"/>
      <c r="AO68" s="390"/>
      <c r="AP68" s="390"/>
      <c r="AQ68" s="390"/>
      <c r="AR68" s="390"/>
      <c r="AS68" s="390"/>
      <c r="AT68" s="390"/>
      <c r="AU68" s="390"/>
      <c r="AV68" s="390"/>
      <c r="AW68" s="390"/>
      <c r="AX68" s="390"/>
      <c r="AY68" s="390"/>
      <c r="AZ68" s="390"/>
      <c r="BA68" s="390"/>
      <c r="BB68" s="390"/>
      <c r="BC68" s="390"/>
      <c r="BD68" s="390"/>
      <c r="BE68" s="390"/>
      <c r="BF68" s="390"/>
      <c r="BG68" s="390"/>
      <c r="BH68" s="390"/>
      <c r="BI68" s="390"/>
      <c r="BJ68" s="390"/>
      <c r="BK68" s="391"/>
    </row>
    <row r="69" spans="1:63" ht="20.25" customHeight="1" thickBot="1">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row>
    <row r="70" spans="1:63" ht="45.75" customHeight="1" thickBot="1">
      <c r="B70" s="23" t="s">
        <v>162</v>
      </c>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J70" s="23" t="s">
        <v>162</v>
      </c>
    </row>
    <row r="71" spans="1:63" ht="45.75" customHeight="1">
      <c r="A71" s="258"/>
      <c r="B71" s="39" t="s">
        <v>511</v>
      </c>
      <c r="C71" s="379"/>
      <c r="D71" s="380"/>
      <c r="E71" s="383"/>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6"/>
      <c r="AE71" s="6" t="s">
        <v>527</v>
      </c>
      <c r="AG71" s="6"/>
      <c r="AJ71" s="39" t="s">
        <v>511</v>
      </c>
      <c r="AK71" s="379"/>
      <c r="AL71" s="380"/>
      <c r="AM71" s="383"/>
      <c r="AN71" s="379"/>
      <c r="AO71" s="379"/>
      <c r="AP71" s="379"/>
      <c r="AQ71" s="379"/>
      <c r="AR71" s="379"/>
      <c r="AS71" s="379"/>
      <c r="AT71" s="379"/>
      <c r="AU71" s="379"/>
      <c r="AV71" s="379"/>
      <c r="AW71" s="379"/>
      <c r="AX71" s="379"/>
      <c r="AY71" s="379"/>
      <c r="AZ71" s="379"/>
      <c r="BA71" s="379"/>
      <c r="BB71" s="379"/>
      <c r="BC71" s="379"/>
      <c r="BD71" s="379"/>
      <c r="BE71" s="379"/>
      <c r="BF71" s="379"/>
      <c r="BG71" s="379"/>
      <c r="BH71" s="379"/>
      <c r="BI71" s="379"/>
      <c r="BJ71" s="379"/>
      <c r="BK71" s="388"/>
    </row>
    <row r="72" spans="1:63" ht="45.75" customHeight="1">
      <c r="A72" s="258"/>
      <c r="B72" s="41" t="s">
        <v>513</v>
      </c>
      <c r="C72" s="281"/>
      <c r="D72" s="381"/>
      <c r="E72" s="279"/>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87"/>
      <c r="AE72" s="53" t="s">
        <v>528</v>
      </c>
      <c r="AG72" s="53"/>
      <c r="AJ72" s="41" t="s">
        <v>513</v>
      </c>
      <c r="AK72" s="281"/>
      <c r="AL72" s="381"/>
      <c r="AM72" s="279"/>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389"/>
    </row>
    <row r="73" spans="1:63" ht="45.75" customHeight="1">
      <c r="A73" s="258"/>
      <c r="B73" s="41" t="s">
        <v>515</v>
      </c>
      <c r="C73" s="281"/>
      <c r="D73" s="381"/>
      <c r="E73" s="279"/>
      <c r="F73" s="302"/>
      <c r="G73" s="302"/>
      <c r="H73" s="302"/>
      <c r="I73" s="302"/>
      <c r="J73" s="302"/>
      <c r="K73" s="302"/>
      <c r="L73" s="302"/>
      <c r="M73" s="302"/>
      <c r="N73" s="302"/>
      <c r="O73" s="302"/>
      <c r="P73" s="302"/>
      <c r="Q73" s="302"/>
      <c r="R73" s="302"/>
      <c r="S73" s="302"/>
      <c r="T73" s="302"/>
      <c r="U73" s="302"/>
      <c r="V73" s="302"/>
      <c r="W73" s="302"/>
      <c r="X73" s="302"/>
      <c r="Y73" s="302"/>
      <c r="Z73" s="302"/>
      <c r="AA73" s="302"/>
      <c r="AB73" s="302"/>
      <c r="AC73" s="302"/>
      <c r="AE73" s="53" t="s">
        <v>529</v>
      </c>
      <c r="AG73" s="53"/>
      <c r="AJ73" s="41" t="s">
        <v>515</v>
      </c>
      <c r="AK73" s="281"/>
      <c r="AL73" s="381"/>
      <c r="AM73" s="279"/>
      <c r="AN73" s="281"/>
      <c r="AO73" s="281"/>
      <c r="AP73" s="281"/>
      <c r="AQ73" s="281"/>
      <c r="AR73" s="281"/>
      <c r="AS73" s="281"/>
      <c r="AT73" s="281"/>
      <c r="AU73" s="281"/>
      <c r="AV73" s="281"/>
      <c r="AW73" s="281"/>
      <c r="AX73" s="281"/>
      <c r="AY73" s="281"/>
      <c r="AZ73" s="281"/>
      <c r="BA73" s="281"/>
      <c r="BB73" s="281"/>
      <c r="BC73" s="281"/>
      <c r="BD73" s="281"/>
      <c r="BE73" s="281"/>
      <c r="BF73" s="281"/>
      <c r="BG73" s="281"/>
      <c r="BH73" s="281"/>
      <c r="BI73" s="281"/>
      <c r="BJ73" s="281"/>
      <c r="BK73" s="389"/>
    </row>
    <row r="74" spans="1:63" ht="45.75" customHeight="1" thickBot="1">
      <c r="A74" s="258"/>
      <c r="B74" s="43" t="s">
        <v>520</v>
      </c>
      <c r="C74" s="382"/>
      <c r="D74" s="378"/>
      <c r="E74" s="384"/>
      <c r="F74" s="378"/>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E74" s="18" t="s">
        <v>530</v>
      </c>
      <c r="AG74" s="18"/>
      <c r="AJ74" s="43" t="s">
        <v>520</v>
      </c>
      <c r="AK74" s="382"/>
      <c r="AL74" s="378"/>
      <c r="AM74" s="384"/>
      <c r="AN74" s="390"/>
      <c r="AO74" s="390"/>
      <c r="AP74" s="390"/>
      <c r="AQ74" s="390"/>
      <c r="AR74" s="390"/>
      <c r="AS74" s="390"/>
      <c r="AT74" s="390"/>
      <c r="AU74" s="390"/>
      <c r="AV74" s="390"/>
      <c r="AW74" s="390"/>
      <c r="AX74" s="390"/>
      <c r="AY74" s="390"/>
      <c r="AZ74" s="390"/>
      <c r="BA74" s="390"/>
      <c r="BB74" s="390"/>
      <c r="BC74" s="390"/>
      <c r="BD74" s="390"/>
      <c r="BE74" s="390"/>
      <c r="BF74" s="390"/>
      <c r="BG74" s="390"/>
      <c r="BH74" s="390"/>
      <c r="BI74" s="390"/>
      <c r="BJ74" s="390"/>
      <c r="BK74" s="391"/>
    </row>
  </sheetData>
  <mergeCells count="3">
    <mergeCell ref="AJ4:BK4"/>
    <mergeCell ref="AJ2:BK2"/>
    <mergeCell ref="B4:AG4"/>
  </mergeCells>
  <phoneticPr fontId="44" type="noConversion"/>
  <printOptions horizontalCentered="1"/>
  <pageMargins left="0.39370078740157483" right="0.39370078740157483" top="0.78740157480314965" bottom="0.78740157480314965" header="0.31496062992125978" footer="0.31496062992125978"/>
  <pageSetup paperSize="8" scale="58" fitToHeight="0" orientation="landscape"/>
  <headerFooter>
    <oddHeader>&amp;L&amp;"Calibri,Regular"&amp;K000000&amp;F&amp;C&amp;"Calibri,Regular"&amp;K000000&amp;A&amp;R&amp;"Calibri,Regular"&amp;K000000OFFICIAL</oddHeader>
    <oddFooter>&amp;L&amp;"Calibri,Regular"&amp;K000000Printed on &amp;D at &amp;T&amp;C&amp;"Calibri,Regular"Page &amp;P of &amp;N&amp;R&amp;"Calibri,Regular"&amp;K000000Ofwat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51f1067-fcb8-4131-b194-4dd929cf9204">
      <UserInfo>
        <DisplayName>Rebecca Paterson</DisplayName>
        <AccountId>2350</AccountId>
        <AccountType/>
      </UserInfo>
      <UserInfo>
        <DisplayName>Katherine Bevan</DisplayName>
        <AccountId>23018</AccountId>
        <AccountType/>
      </UserInfo>
      <UserInfo>
        <DisplayName>Jack Kingham</DisplayName>
        <AccountId>16375</AccountId>
        <AccountType/>
      </UserInfo>
      <UserInfo>
        <DisplayName>Daniel Mitchell</DisplayName>
        <AccountId>8442</AccountId>
        <AccountType/>
      </UserInfo>
    </SharedWithUsers>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396B10-1F4E-4384-A8E6-CA5109FCD17D}"/>
</file>

<file path=customXml/itemProps2.xml><?xml version="1.0" encoding="utf-8"?>
<ds:datastoreItem xmlns:ds="http://schemas.openxmlformats.org/officeDocument/2006/customXml" ds:itemID="{523D0187-593A-4DD4-BB6F-41BFF01BD2DE}"/>
</file>

<file path=customXml/itemProps3.xml><?xml version="1.0" encoding="utf-8"?>
<ds:datastoreItem xmlns:ds="http://schemas.openxmlformats.org/officeDocument/2006/customXml" ds:itemID="{CE9509F1-C6B4-4425-ABCF-AB2AC87B6A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Mellon</dc:creator>
  <cp:keywords/>
  <dc:description/>
  <cp:lastModifiedBy>Poole, Steven</cp:lastModifiedBy>
  <cp:revision/>
  <dcterms:created xsi:type="dcterms:W3CDTF">2023-04-24T10:39:33Z</dcterms:created>
  <dcterms:modified xsi:type="dcterms:W3CDTF">2024-09-20T11:37:08Z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0x0101003F1780788CE230408D5FB6B4D19807C9</vt:lpwstr>
  </property>
  <property fmtid="{D5CDD505-2E9C-101B-9397-08002B2CF9AE}" pid="3" name="Meeting">
    <vt:lpwstr/>
  </property>
  <property fmtid="{D5CDD505-2E9C-101B-9397-08002B2CF9AE}" pid="4" name="MediaServiceImageTags">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Project Code">
    <vt:lpwstr/>
  </property>
  <property fmtid="{D5CDD505-2E9C-101B-9397-08002B2CF9AE}" pid="10" name="Stakeholder 3">
    <vt:lpwstr/>
  </property>
  <property fmtid="{D5CDD505-2E9C-101B-9397-08002B2CF9AE}" pid="11" name="Security Classification">
    <vt:lpwstr>21;#OFFICIAL|c2540f30-f875-494b-a43f-ebfb5017a6ad</vt:lpwstr>
  </property>
  <property fmtid="{D5CDD505-2E9C-101B-9397-08002B2CF9AE}" pid="12" name="Stakeholder">
    <vt:lpwstr/>
  </property>
  <property fmtid="{D5CDD505-2E9C-101B-9397-08002B2CF9AE}" pid="13" name="Stakeholder 4">
    <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xd_Signature">
    <vt:bool>false</vt:bool>
  </property>
  <property fmtid="{D5CDD505-2E9C-101B-9397-08002B2CF9AE}" pid="20" name="GUID">
    <vt:lpwstr>963c553c-f999-4fb8-8456-6d7ea557b623</vt:lpwstr>
  </property>
  <property fmtid="{D5CDD505-2E9C-101B-9397-08002B2CF9AE}" pid="21" name="SharedWithUsers">
    <vt:lpwstr>2350;#Rebecca Paterson;#23018;#Katherine Bevan;#16375;#Jack Kingham;#8442;#Daniel Mitchell</vt:lpwstr>
  </property>
</Properties>
</file>